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5240" windowHeight="8820" tabRatio="824" activeTab="7"/>
  </bookViews>
  <sheets>
    <sheet name="11день" sheetId="1" r:id="rId1"/>
    <sheet name="12 день" sheetId="2" r:id="rId2"/>
    <sheet name="13 день" sheetId="3" r:id="rId3"/>
    <sheet name="14 день" sheetId="4" r:id="rId4"/>
    <sheet name="15день" sheetId="5" r:id="rId5"/>
    <sheet name="16 день" sheetId="6" r:id="rId6"/>
    <sheet name="17день" sheetId="7" r:id="rId7"/>
    <sheet name="18день" sheetId="8" r:id="rId8"/>
    <sheet name="19день" sheetId="9" r:id="rId9"/>
    <sheet name="20день" sheetId="10" r:id="rId10"/>
  </sheets>
  <definedNames>
    <definedName name="_xlfn.CUBEVALUE" hidden="1">#NAME?</definedName>
    <definedName name="_xlfn.MODE.SNGL" hidden="1">#NAME?</definedName>
    <definedName name="_xlfn.PERCENTILE.INC" hidden="1">#NAME?</definedName>
    <definedName name="_xlfn.PERCENTRANK.EXC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<sst xmlns="http://schemas.openxmlformats.org/spreadsheetml/2006/main" count="720" uniqueCount="207">
  <si>
    <t>Завтрак</t>
  </si>
  <si>
    <t>Второй завтрак</t>
  </si>
  <si>
    <t>Обед</t>
  </si>
  <si>
    <t>Напиток из шиповника</t>
  </si>
  <si>
    <t>Хлеб витамин.с маслом сливоч.</t>
  </si>
  <si>
    <t>ИТОГО</t>
  </si>
  <si>
    <t xml:space="preserve"> </t>
  </si>
  <si>
    <t>Белки</t>
  </si>
  <si>
    <t>Жиры</t>
  </si>
  <si>
    <t>Углеводы</t>
  </si>
  <si>
    <t>Какао с молоком</t>
  </si>
  <si>
    <t>Чай с сахаром, брусникой</t>
  </si>
  <si>
    <t>Кофейный напиток с молоком</t>
  </si>
  <si>
    <t>Хлеб ржано-пшеничный</t>
  </si>
  <si>
    <t>ИТОГО В ДЕНЬ</t>
  </si>
  <si>
    <t>Чай с сахаром, молоком</t>
  </si>
  <si>
    <t xml:space="preserve">Хлеб витамин., пшеничный </t>
  </si>
  <si>
    <t>Сыр</t>
  </si>
  <si>
    <t>50/15</t>
  </si>
  <si>
    <t>120/15</t>
  </si>
  <si>
    <t>Наименовние изделий (блюд)</t>
  </si>
  <si>
    <t>Выход, г</t>
  </si>
  <si>
    <t>Пищевые вещества</t>
  </si>
  <si>
    <t xml:space="preserve">ЭЦ, ккал </t>
  </si>
  <si>
    <t>Норма Санитарно-эпидемиологические правила и нормативы СанПиН 2.4.1.3049-13</t>
  </si>
  <si>
    <t>Сок в ассортименте</t>
  </si>
  <si>
    <t>Компот из кураги</t>
  </si>
  <si>
    <t>% выполнения от нормы</t>
  </si>
  <si>
    <t>всего</t>
  </si>
  <si>
    <t>вт.ч. живот.</t>
  </si>
  <si>
    <t>Хлеб витаминный</t>
  </si>
  <si>
    <t>Тефтели из говядины с молочным соусом</t>
  </si>
  <si>
    <t>120/10</t>
  </si>
  <si>
    <t>Овощи под сметанным соусом</t>
  </si>
  <si>
    <t>Компот из кураги с сахаром</t>
  </si>
  <si>
    <t>Кефир</t>
  </si>
  <si>
    <t>Картофельное пюре</t>
  </si>
  <si>
    <t>Кисель из свежемороженых ягод</t>
  </si>
  <si>
    <t>70/20</t>
  </si>
  <si>
    <t>150/20</t>
  </si>
  <si>
    <t>Чай с сахаром</t>
  </si>
  <si>
    <t>Витамин С, мг</t>
  </si>
  <si>
    <t>Ужин</t>
  </si>
  <si>
    <t>Полдник</t>
  </si>
  <si>
    <t>Печенье крекер</t>
  </si>
  <si>
    <t>Каша рисовая молочная</t>
  </si>
  <si>
    <t>Каша кукурузная молочная</t>
  </si>
  <si>
    <t>Ватрушка с картофелем</t>
  </si>
  <si>
    <t>Суфле творожно-яблочное с сладким соусом</t>
  </si>
  <si>
    <t>150/15</t>
  </si>
  <si>
    <t>Суп-пюре из разных овощей, с мясом</t>
  </si>
  <si>
    <t>Макарон. изделия отварные</t>
  </si>
  <si>
    <t>Свекла тушеная в молочном соусе</t>
  </si>
  <si>
    <t>Бефстроганов из отварного мяса</t>
  </si>
  <si>
    <t>Щи из свежей капусты на курином бульоне, со сметаной</t>
  </si>
  <si>
    <t>Суп картофельный с мяс. фрикадельками, со сметаной</t>
  </si>
  <si>
    <t>Салат из картофеля с морской капустой и свеклой с р.м.</t>
  </si>
  <si>
    <t>Рыба запеченная в омлете</t>
  </si>
  <si>
    <t>332/1</t>
  </si>
  <si>
    <t>168(а)</t>
  </si>
  <si>
    <t>Запеканка творожно-яблочная со сгущ. молоком</t>
  </si>
  <si>
    <t>458(в)</t>
  </si>
  <si>
    <t>238(1)</t>
  </si>
  <si>
    <t>Морковь тушеная в сметанном соусе</t>
  </si>
  <si>
    <t>454(б)</t>
  </si>
  <si>
    <t>168(в)</t>
  </si>
  <si>
    <t>Овощи припущенные со сливочным маслом</t>
  </si>
  <si>
    <t>172(б)</t>
  </si>
  <si>
    <t>Каша ячневая молочная</t>
  </si>
  <si>
    <t>238|2</t>
  </si>
  <si>
    <t>Пирожок с капустой</t>
  </si>
  <si>
    <t>Пирожок с повидлом</t>
  </si>
  <si>
    <t>Каша овсяно-пшеничная молочная</t>
  </si>
  <si>
    <t>174(а)</t>
  </si>
  <si>
    <t>Уха с крупой со сметаной</t>
  </si>
  <si>
    <t>42(а)</t>
  </si>
  <si>
    <t>13(б)</t>
  </si>
  <si>
    <t>Чай с сахаром, лимоном</t>
  </si>
  <si>
    <t>сезон: летний (с 1марта по 1 августа)</t>
  </si>
  <si>
    <t>№ рецеп-туры</t>
  </si>
  <si>
    <t>ясли</t>
  </si>
  <si>
    <t>сад</t>
  </si>
  <si>
    <t>30\5</t>
  </si>
  <si>
    <t>40\10</t>
  </si>
  <si>
    <t>Суп крестьянский с крупой на к/бульоне с мяс.</t>
  </si>
  <si>
    <t>0,5 шт.</t>
  </si>
  <si>
    <t>Рыба припущенная</t>
  </si>
  <si>
    <t>Салат из конс/кукурузы, репч.лука , с р.м.</t>
  </si>
  <si>
    <t>Картофель отварной с маслом</t>
  </si>
  <si>
    <t>Сырники творожно-морковные с фрукт. соусом</t>
  </si>
  <si>
    <t>Компот из свежих фруктов</t>
  </si>
  <si>
    <t>Салат из зеленого горошка с луком, с р.м.</t>
  </si>
  <si>
    <t>Кисель из свежеморож. ягод</t>
  </si>
  <si>
    <t>368г</t>
  </si>
  <si>
    <t>Каша  молочная "Дружба" (рис,пшено)</t>
  </si>
  <si>
    <t>12\1</t>
  </si>
  <si>
    <t xml:space="preserve">Гуляш из говядины </t>
  </si>
  <si>
    <t>Яйцо</t>
  </si>
  <si>
    <t>Йогурт питьевой</t>
  </si>
  <si>
    <t>60/40</t>
  </si>
  <si>
    <t>50/30</t>
  </si>
  <si>
    <t>Компот из сухофруктов (курага, изюм)</t>
  </si>
  <si>
    <t>Компот из чернослива</t>
  </si>
  <si>
    <t>Пудинг рыбный паровой</t>
  </si>
  <si>
    <t>Борщ вегетарианский (мелкошинкованный), со сметаной</t>
  </si>
  <si>
    <t>368(г)</t>
  </si>
  <si>
    <t>XII день, неделя третья</t>
  </si>
  <si>
    <t>XI день, неделя третья</t>
  </si>
  <si>
    <t>XIII день, неделя третья</t>
  </si>
  <si>
    <t>XIV день, неделя третья</t>
  </si>
  <si>
    <t>XV день, неделя третья</t>
  </si>
  <si>
    <t>XVI день, неделя четвертая</t>
  </si>
  <si>
    <t>XVII день, неделя четвертая</t>
  </si>
  <si>
    <t>XVIII день, неделя четвертая</t>
  </si>
  <si>
    <t>XIX день, неделя четвертая</t>
  </si>
  <si>
    <t>Тефтели из говядины</t>
  </si>
  <si>
    <t>Куриные биточки</t>
  </si>
  <si>
    <t xml:space="preserve">Каша манная молочная </t>
  </si>
  <si>
    <t>Запеканка из печени с рисом</t>
  </si>
  <si>
    <t>Свекла тушеная с яблоками</t>
  </si>
  <si>
    <t>Батон с джемом</t>
  </si>
  <si>
    <t>1 шт.</t>
  </si>
  <si>
    <t>Салат из свеклы,  с сахаром, р.м.</t>
  </si>
  <si>
    <t>Запеканка овощная с молочным соусом</t>
  </si>
  <si>
    <t>Рагу овощное</t>
  </si>
  <si>
    <t>Рыба запеченная в молочном соусе</t>
  </si>
  <si>
    <t>Овощи в молочном соусе</t>
  </si>
  <si>
    <t>Мясо тушеное с овощами в соусе</t>
  </si>
  <si>
    <t>Биточки паровые с сметанным соусом</t>
  </si>
  <si>
    <t>Пюре из овощей</t>
  </si>
  <si>
    <t>Суп-крем из овощей</t>
  </si>
  <si>
    <t>30\10</t>
  </si>
  <si>
    <t>Пудинг из творога с рисом с молочным соусом</t>
  </si>
  <si>
    <t>Рассольник на мяс. бульоне (мелкошинкованный), со сметаной</t>
  </si>
  <si>
    <t>Свежий помидор</t>
  </si>
  <si>
    <t>Котлеты рубленые куриные с мол/соусом</t>
  </si>
  <si>
    <t>Капуста тушеная в молоке</t>
  </si>
  <si>
    <t>251(а)</t>
  </si>
  <si>
    <t>Суп картофельный с лапшой со сметаной, мясом</t>
  </si>
  <si>
    <t>123(а)</t>
  </si>
  <si>
    <t>Греча рассыпчатая с овощами</t>
  </si>
  <si>
    <t>Зефир</t>
  </si>
  <si>
    <t xml:space="preserve">Печенье </t>
  </si>
  <si>
    <t>Компот из cвежих яблок</t>
  </si>
  <si>
    <t>Салат из овощей с морской капустой, с луком,  с р.м.</t>
  </si>
  <si>
    <t>Рыбный суп</t>
  </si>
  <si>
    <t>25\5</t>
  </si>
  <si>
    <t>Салат из св. капусты, моркови, зел. горошка, р.м.</t>
  </si>
  <si>
    <t>Салат из св. моркови, кураги, с р.м.</t>
  </si>
  <si>
    <t>Пирожок с яблоком, изюмом</t>
  </si>
  <si>
    <t>Салат из св. капусты, св. моркови, с  р.м.</t>
  </si>
  <si>
    <t>25(а)</t>
  </si>
  <si>
    <t>Салат зимний (картофель, лук, зел. горошек), с  р.м.</t>
  </si>
  <si>
    <t>Сол. огурец</t>
  </si>
  <si>
    <t>Морковь св. порц.</t>
  </si>
  <si>
    <t>20(в)</t>
  </si>
  <si>
    <t>Салат из свежей капусты с луком, с р.м.</t>
  </si>
  <si>
    <t xml:space="preserve">Салат из св. моркови, яблок,  с сах.
</t>
  </si>
  <si>
    <t xml:space="preserve">        утверждаю</t>
  </si>
  <si>
    <r>
      <t>Наименование сборника рецептур:</t>
    </r>
    <r>
      <rPr>
        <u val="single"/>
        <sz val="16"/>
        <rFont val="Times New Roman"/>
        <family val="1"/>
      </rPr>
      <t>Сборник рецептур блюд и кулинарных изделий для питания детей в дошкольных организациях / под ред. М.П. Могильного и Т.В. Тутельяна. – М.: ДеЛипринт, 2011</t>
    </r>
  </si>
  <si>
    <t>ГБОУ СО КШИ "ЕКК" ДОУ 565</t>
  </si>
  <si>
    <t xml:space="preserve">Медсестра </t>
  </si>
  <si>
    <t>Косарева И.П.</t>
  </si>
  <si>
    <t xml:space="preserve">МЕД СЕСТРА </t>
  </si>
  <si>
    <r>
      <t xml:space="preserve">                   меню                                                                           </t>
    </r>
    <r>
      <rPr>
        <sz val="20"/>
        <rFont val="Arial Cyr"/>
        <family val="0"/>
      </rPr>
      <t xml:space="preserve"> Зайцева М.Ф.         </t>
    </r>
    <r>
      <rPr>
        <b/>
        <sz val="20"/>
        <rFont val="Arial Cyr"/>
        <family val="0"/>
      </rPr>
      <t xml:space="preserve">           </t>
    </r>
  </si>
  <si>
    <r>
      <t>Наименование сборника рецептур:</t>
    </r>
    <r>
      <rPr>
        <u val="single"/>
        <sz val="20"/>
        <rFont val="Times New Roman"/>
        <family val="1"/>
      </rPr>
      <t>Сборник рецептур блюд и кулинарных изделий для питания детей в дошкольных организациях / под ред. М.П. Могильного и Т.В. Тутельяна. – М.: ДеЛипринт, 2011</t>
    </r>
  </si>
  <si>
    <t>зимний</t>
  </si>
  <si>
    <t>батой с маслом сливочным и сыр</t>
  </si>
  <si>
    <t>30/5/10</t>
  </si>
  <si>
    <t>50\5/10</t>
  </si>
  <si>
    <t>сок</t>
  </si>
  <si>
    <t>снежок</t>
  </si>
  <si>
    <t>печенье</t>
  </si>
  <si>
    <t>сезон: зимний</t>
  </si>
  <si>
    <t>сезон:зимнее</t>
  </si>
  <si>
    <t xml:space="preserve">Борщ с картофелем, сметаной, </t>
  </si>
  <si>
    <t>яблоки</t>
  </si>
  <si>
    <t>батон с маслом сливочным</t>
  </si>
  <si>
    <t>кефир</t>
  </si>
  <si>
    <t>Сосиска</t>
  </si>
  <si>
    <t>батон.с маслом сливочным</t>
  </si>
  <si>
    <r>
      <t xml:space="preserve">                   меню      29.01.2018                                     </t>
    </r>
    <r>
      <rPr>
        <sz val="20"/>
        <rFont val="Arial Cyr"/>
        <family val="0"/>
      </rPr>
      <t xml:space="preserve"> Зайцева М.Ф. ___________        </t>
    </r>
    <r>
      <rPr>
        <b/>
        <sz val="20"/>
        <rFont val="Arial Cyr"/>
        <family val="0"/>
      </rPr>
      <t xml:space="preserve">           </t>
    </r>
  </si>
  <si>
    <t>Салат из свеклы с зеленым горошком яблоком и с р.м.</t>
  </si>
  <si>
    <t>бато.с маслом сливоч. и сыр</t>
  </si>
  <si>
    <t>Чай с сахаром, клюквои</t>
  </si>
  <si>
    <r>
      <t xml:space="preserve">                 </t>
    </r>
    <r>
      <rPr>
        <b/>
        <sz val="20"/>
        <rFont val="Arial Cyr"/>
        <family val="0"/>
      </rPr>
      <t xml:space="preserve">  меню    31.01.2018    </t>
    </r>
    <r>
      <rPr>
        <b/>
        <sz val="16"/>
        <rFont val="Arial Cyr"/>
        <family val="0"/>
      </rPr>
      <t xml:space="preserve">                                                                   </t>
    </r>
    <r>
      <rPr>
        <sz val="16"/>
        <rFont val="Arial Cyr"/>
        <family val="0"/>
      </rPr>
      <t xml:space="preserve"> Зайцева М.Ф.   ______      </t>
    </r>
    <r>
      <rPr>
        <b/>
        <sz val="16"/>
        <rFont val="Arial Cyr"/>
        <family val="0"/>
      </rPr>
      <t xml:space="preserve">           </t>
    </r>
  </si>
  <si>
    <t>батон.с маслом сливоч.</t>
  </si>
  <si>
    <t>груши</t>
  </si>
  <si>
    <r>
      <t xml:space="preserve">                 </t>
    </r>
    <r>
      <rPr>
        <b/>
        <sz val="20"/>
        <rFont val="Arial Cyr"/>
        <family val="0"/>
      </rPr>
      <t xml:space="preserve">  меню   01.02.2018     </t>
    </r>
    <r>
      <rPr>
        <b/>
        <sz val="16"/>
        <rFont val="Arial Cyr"/>
        <family val="0"/>
      </rPr>
      <t xml:space="preserve">                                                                   </t>
    </r>
    <r>
      <rPr>
        <sz val="16"/>
        <rFont val="Arial Cyr"/>
        <family val="0"/>
      </rPr>
      <t xml:space="preserve"> Зайцева М.Ф. ___________        </t>
    </r>
    <r>
      <rPr>
        <b/>
        <sz val="16"/>
        <rFont val="Arial Cyr"/>
        <family val="0"/>
      </rPr>
      <t xml:space="preserve">           </t>
    </r>
  </si>
  <si>
    <r>
      <t xml:space="preserve">                 </t>
    </r>
    <r>
      <rPr>
        <b/>
        <sz val="20"/>
        <rFont val="Arial Cyr"/>
        <family val="0"/>
      </rPr>
      <t xml:space="preserve">  меню    2,02,2018    </t>
    </r>
    <r>
      <rPr>
        <b/>
        <sz val="16"/>
        <rFont val="Arial Cyr"/>
        <family val="0"/>
      </rPr>
      <t xml:space="preserve">                                                                   </t>
    </r>
    <r>
      <rPr>
        <sz val="16"/>
        <rFont val="Arial Cyr"/>
        <family val="0"/>
      </rPr>
      <t xml:space="preserve"> Зайцева М.Ф.    ____________     </t>
    </r>
    <r>
      <rPr>
        <b/>
        <sz val="16"/>
        <rFont val="Arial Cyr"/>
        <family val="0"/>
      </rPr>
      <t xml:space="preserve">           </t>
    </r>
  </si>
  <si>
    <t>напиток клюквенный</t>
  </si>
  <si>
    <t>Батон с маслом сливочным и сыром</t>
  </si>
  <si>
    <t>пряники</t>
  </si>
  <si>
    <t>Чай с сахаром,брусникой</t>
  </si>
  <si>
    <r>
      <t xml:space="preserve">                 </t>
    </r>
    <r>
      <rPr>
        <b/>
        <sz val="20"/>
        <rFont val="Arial Cyr"/>
        <family val="0"/>
      </rPr>
      <t xml:space="preserve">  меню        </t>
    </r>
    <r>
      <rPr>
        <b/>
        <sz val="16"/>
        <rFont val="Arial Cyr"/>
        <family val="0"/>
      </rPr>
      <t xml:space="preserve"> 19.02.2018 г                                                                </t>
    </r>
    <r>
      <rPr>
        <sz val="16"/>
        <rFont val="Arial Cyr"/>
        <family val="0"/>
      </rPr>
      <t xml:space="preserve"> Зайцева М.Ф. _______        </t>
    </r>
    <r>
      <rPr>
        <b/>
        <sz val="16"/>
        <rFont val="Arial Cyr"/>
        <family val="0"/>
      </rPr>
      <t xml:space="preserve">           </t>
    </r>
  </si>
  <si>
    <t>йогурт</t>
  </si>
  <si>
    <r>
      <t xml:space="preserve">                   меню        на 22.02,2018                                                  </t>
    </r>
    <r>
      <rPr>
        <sz val="20"/>
        <rFont val="Arial Cyr"/>
        <family val="0"/>
      </rPr>
      <t xml:space="preserve"> Зайцева М.Ф_________.         </t>
    </r>
    <r>
      <rPr>
        <b/>
        <sz val="20"/>
        <rFont val="Arial Cyr"/>
        <family val="0"/>
      </rPr>
      <t xml:space="preserve">           </t>
    </r>
  </si>
  <si>
    <t xml:space="preserve">Биточки паровые </t>
  </si>
  <si>
    <t>салат св. капуста с морковью</t>
  </si>
  <si>
    <r>
      <t xml:space="preserve">                   меню   26,02,2018                                                                      </t>
    </r>
    <r>
      <rPr>
        <sz val="20"/>
        <rFont val="Arial Cyr"/>
        <family val="0"/>
      </rPr>
      <t xml:space="preserve"> Зайцева М.Ф.  ___________________       </t>
    </r>
    <r>
      <rPr>
        <b/>
        <sz val="20"/>
        <rFont val="Arial Cyr"/>
        <family val="0"/>
      </rPr>
      <t xml:space="preserve">           </t>
    </r>
  </si>
  <si>
    <t xml:space="preserve">Каша пшеничная молочная </t>
  </si>
  <si>
    <t>пряник</t>
  </si>
  <si>
    <r>
      <t xml:space="preserve">                   меню    27.02.2018                                                                  </t>
    </r>
    <r>
      <rPr>
        <sz val="20"/>
        <rFont val="Arial Cyr"/>
        <family val="0"/>
      </rPr>
      <t xml:space="preserve"> Зайцева М.Ф.  __________________       </t>
    </r>
    <r>
      <rPr>
        <b/>
        <sz val="20"/>
        <rFont val="Arial Cyr"/>
        <family val="0"/>
      </rPr>
      <t xml:space="preserve">           </t>
    </r>
  </si>
  <si>
    <r>
      <t xml:space="preserve">              </t>
    </r>
    <r>
      <rPr>
        <b/>
        <sz val="20"/>
        <rFont val="Arial Cyr"/>
        <family val="0"/>
      </rPr>
      <t xml:space="preserve"> меню  02,02.2018 г       </t>
    </r>
    <r>
      <rPr>
        <b/>
        <sz val="16"/>
        <rFont val="Arial Cyr"/>
        <family val="0"/>
      </rPr>
      <t xml:space="preserve">                                                     </t>
    </r>
    <r>
      <rPr>
        <sz val="16"/>
        <rFont val="Arial Cyr"/>
        <family val="0"/>
      </rPr>
      <t xml:space="preserve">Зайцева М.Ф.   _______________________      </t>
    </r>
    <r>
      <rPr>
        <b/>
        <sz val="16"/>
        <rFont val="Arial Cyr"/>
        <family val="0"/>
      </rPr>
      <t xml:space="preserve">           </t>
    </r>
  </si>
  <si>
    <t>апельсины</t>
  </si>
  <si>
    <t>Чай с сахаром,лимоном</t>
  </si>
  <si>
    <t>20\5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</si>
</sst>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&quot; &quot;?/2"/>
    <numFmt numFmtId="180" formatCode="0.000%"/>
    <numFmt numFmtId="181" formatCode="0.000"/>
    <numFmt numFmtId="182" formatCode="#,##0.000_р_."/>
  </numFmts>
  <fonts count="10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14"/>
      <name val="Arial"/>
      <family val="2"/>
    </font>
    <font>
      <b/>
      <sz val="16"/>
      <name val="Arial Cyr"/>
      <family val="0"/>
    </font>
    <font>
      <sz val="12"/>
      <name val="Arial Cyr"/>
      <family val="0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i/>
      <sz val="9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20"/>
      <name val="Arial Cyr"/>
      <family val="0"/>
    </font>
    <font>
      <u val="single"/>
      <sz val="16"/>
      <name val="Times New Roman"/>
      <family val="1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color indexed="20"/>
      <name val="Times New Roman"/>
      <family val="1"/>
    </font>
    <font>
      <b/>
      <sz val="14"/>
      <name val="Times New Roman"/>
      <family val="1"/>
    </font>
    <font>
      <sz val="20"/>
      <name val="Arial Cyr"/>
      <family val="0"/>
    </font>
    <font>
      <u val="single"/>
      <sz val="20"/>
      <name val="Times New Roman"/>
      <family val="1"/>
    </font>
    <font>
      <b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color indexed="18"/>
      <name val="Arial"/>
      <family val="2"/>
    </font>
    <font>
      <sz val="16"/>
      <color indexed="20"/>
      <name val="Times New Roman"/>
      <family val="1"/>
    </font>
    <font>
      <b/>
      <i/>
      <sz val="16"/>
      <name val="Arial"/>
      <family val="2"/>
    </font>
    <font>
      <b/>
      <sz val="16"/>
      <name val="Times New Roman"/>
      <family val="1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2"/>
      <color indexed="9"/>
      <name val="Arial"/>
      <family val="2"/>
    </font>
    <font>
      <sz val="2"/>
      <color indexed="9"/>
      <name val="Arial Cyr"/>
      <family val="0"/>
    </font>
    <font>
      <sz val="4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 Cyr"/>
      <family val="0"/>
    </font>
    <font>
      <sz val="14"/>
      <color indexed="9"/>
      <name val="Arial Cyr"/>
      <family val="0"/>
    </font>
    <font>
      <sz val="14"/>
      <color indexed="9"/>
      <name val="Arial"/>
      <family val="2"/>
    </font>
    <font>
      <sz val="16"/>
      <color indexed="9"/>
      <name val="Arial Cyr"/>
      <family val="0"/>
    </font>
    <font>
      <sz val="16"/>
      <color indexed="9"/>
      <name val="Arial"/>
      <family val="2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2"/>
      <color theme="0"/>
      <name val="Arial"/>
      <family val="2"/>
    </font>
    <font>
      <sz val="2"/>
      <color theme="0"/>
      <name val="Arial Cyr"/>
      <family val="0"/>
    </font>
    <font>
      <sz val="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 Cyr"/>
      <family val="0"/>
    </font>
    <font>
      <sz val="14"/>
      <color theme="0"/>
      <name val="Arial Cyr"/>
      <family val="0"/>
    </font>
    <font>
      <sz val="14"/>
      <color theme="0"/>
      <name val="Arial"/>
      <family val="2"/>
    </font>
    <font>
      <sz val="16"/>
      <color theme="0"/>
      <name val="Arial Cyr"/>
      <family val="0"/>
    </font>
    <font>
      <sz val="16"/>
      <color theme="0"/>
      <name val="Arial"/>
      <family val="2"/>
    </font>
    <font>
      <b/>
      <sz val="16"/>
      <color rgb="FF000000"/>
      <name val="Times New Roman"/>
      <family val="1"/>
    </font>
    <font>
      <b/>
      <sz val="2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897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0" fontId="2" fillId="0" borderId="0" xfId="57" applyNumberFormat="1" applyFont="1" applyFill="1" applyBorder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 wrapText="1"/>
    </xf>
    <xf numFmtId="0" fontId="5" fillId="33" borderId="1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6" fillId="33" borderId="11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9" fontId="15" fillId="0" borderId="0" xfId="0" applyNumberFormat="1" applyFont="1" applyBorder="1" applyAlignment="1">
      <alignment horizont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182" fontId="6" fillId="0" borderId="17" xfId="0" applyNumberFormat="1" applyFont="1" applyFill="1" applyBorder="1" applyAlignment="1">
      <alignment horizontal="center"/>
    </xf>
    <xf numFmtId="182" fontId="6" fillId="0" borderId="17" xfId="57" applyNumberFormat="1" applyFont="1" applyFill="1" applyBorder="1" applyAlignment="1">
      <alignment horizontal="center"/>
    </xf>
    <xf numFmtId="182" fontId="6" fillId="0" borderId="1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33" borderId="13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182" fontId="6" fillId="0" borderId="17" xfId="0" applyNumberFormat="1" applyFont="1" applyFill="1" applyBorder="1" applyAlignment="1">
      <alignment horizontal="center" vertical="center"/>
    </xf>
    <xf numFmtId="182" fontId="6" fillId="0" borderId="17" xfId="57" applyNumberFormat="1" applyFont="1" applyFill="1" applyBorder="1" applyAlignment="1">
      <alignment horizontal="center" vertical="center"/>
    </xf>
    <xf numFmtId="182" fontId="6" fillId="0" borderId="12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7" fillId="33" borderId="0" xfId="0" applyNumberFormat="1" applyFont="1" applyFill="1" applyBorder="1" applyAlignment="1">
      <alignment horizontal="center"/>
    </xf>
    <xf numFmtId="2" fontId="98" fillId="0" borderId="0" xfId="0" applyNumberFormat="1" applyFont="1" applyAlignment="1">
      <alignment/>
    </xf>
    <xf numFmtId="0" fontId="98" fillId="0" borderId="0" xfId="0" applyFont="1" applyAlignment="1">
      <alignment/>
    </xf>
    <xf numFmtId="2" fontId="99" fillId="0" borderId="0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0" fontId="97" fillId="33" borderId="0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98" fillId="0" borderId="0" xfId="0" applyNumberFormat="1" applyFont="1" applyAlignment="1">
      <alignment horizontal="center"/>
    </xf>
    <xf numFmtId="0" fontId="100" fillId="0" borderId="0" xfId="0" applyFont="1" applyBorder="1" applyAlignment="1">
      <alignment/>
    </xf>
    <xf numFmtId="0" fontId="19" fillId="0" borderId="0" xfId="0" applyFont="1" applyAlignment="1">
      <alignment/>
    </xf>
    <xf numFmtId="0" fontId="22" fillId="0" borderId="23" xfId="0" applyFont="1" applyBorder="1" applyAlignment="1">
      <alignment horizontal="center" vertical="distributed"/>
    </xf>
    <xf numFmtId="0" fontId="22" fillId="0" borderId="2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2" fillId="0" borderId="18" xfId="0" applyFont="1" applyBorder="1" applyAlignment="1">
      <alignment horizontal="right"/>
    </xf>
    <xf numFmtId="0" fontId="23" fillId="0" borderId="33" xfId="0" applyFont="1" applyBorder="1" applyAlignment="1">
      <alignment wrapText="1"/>
    </xf>
    <xf numFmtId="0" fontId="18" fillId="0" borderId="18" xfId="0" applyFont="1" applyBorder="1" applyAlignment="1">
      <alignment/>
    </xf>
    <xf numFmtId="0" fontId="18" fillId="0" borderId="34" xfId="0" applyFont="1" applyBorder="1" applyAlignment="1">
      <alignment horizontal="right"/>
    </xf>
    <xf numFmtId="0" fontId="12" fillId="0" borderId="3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2" fontId="12" fillId="34" borderId="36" xfId="0" applyNumberFormat="1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34" borderId="36" xfId="0" applyFont="1" applyFill="1" applyBorder="1" applyAlignment="1">
      <alignment horizontal="center" vertical="center"/>
    </xf>
    <xf numFmtId="0" fontId="12" fillId="0" borderId="37" xfId="0" applyFont="1" applyBorder="1" applyAlignment="1">
      <alignment/>
    </xf>
    <xf numFmtId="0" fontId="18" fillId="0" borderId="22" xfId="0" applyFont="1" applyBorder="1" applyAlignment="1">
      <alignment/>
    </xf>
    <xf numFmtId="16" fontId="18" fillId="0" borderId="18" xfId="0" applyNumberFormat="1" applyFont="1" applyBorder="1" applyAlignment="1">
      <alignment horizontal="right"/>
    </xf>
    <xf numFmtId="16" fontId="18" fillId="0" borderId="38" xfId="0" applyNumberFormat="1" applyFont="1" applyBorder="1" applyAlignment="1">
      <alignment horizontal="right"/>
    </xf>
    <xf numFmtId="2" fontId="12" fillId="34" borderId="35" xfId="0" applyNumberFormat="1" applyFont="1" applyFill="1" applyBorder="1" applyAlignment="1">
      <alignment horizontal="center" vertical="center"/>
    </xf>
    <xf numFmtId="2" fontId="12" fillId="34" borderId="33" xfId="0" applyNumberFormat="1" applyFont="1" applyFill="1" applyBorder="1" applyAlignment="1">
      <alignment horizontal="center" vertical="center"/>
    </xf>
    <xf numFmtId="2" fontId="12" fillId="34" borderId="18" xfId="0" applyNumberFormat="1" applyFont="1" applyFill="1" applyBorder="1" applyAlignment="1">
      <alignment horizontal="center" vertical="center"/>
    </xf>
    <xf numFmtId="2" fontId="12" fillId="34" borderId="38" xfId="0" applyNumberFormat="1" applyFont="1" applyFill="1" applyBorder="1" applyAlignment="1">
      <alignment horizontal="center" vertical="center"/>
    </xf>
    <xf numFmtId="0" fontId="12" fillId="33" borderId="35" xfId="0" applyNumberFormat="1" applyFont="1" applyFill="1" applyBorder="1" applyAlignment="1">
      <alignment horizontal="center" vertical="center"/>
    </xf>
    <xf numFmtId="0" fontId="12" fillId="33" borderId="33" xfId="0" applyNumberFormat="1" applyFont="1" applyFill="1" applyBorder="1" applyAlignment="1">
      <alignment horizontal="center" vertical="center"/>
    </xf>
    <xf numFmtId="0" fontId="12" fillId="33" borderId="18" xfId="0" applyNumberFormat="1" applyFont="1" applyFill="1" applyBorder="1" applyAlignment="1">
      <alignment horizontal="center" vertical="center"/>
    </xf>
    <xf numFmtId="0" fontId="12" fillId="33" borderId="38" xfId="0" applyNumberFormat="1" applyFont="1" applyFill="1" applyBorder="1" applyAlignment="1">
      <alignment horizontal="center" vertical="center"/>
    </xf>
    <xf numFmtId="0" fontId="18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22" fillId="33" borderId="19" xfId="0" applyNumberFormat="1" applyFont="1" applyFill="1" applyBorder="1" applyAlignment="1">
      <alignment horizontal="center" vertical="center"/>
    </xf>
    <xf numFmtId="0" fontId="22" fillId="33" borderId="20" xfId="0" applyNumberFormat="1" applyFont="1" applyFill="1" applyBorder="1" applyAlignment="1">
      <alignment horizontal="center" vertical="center"/>
    </xf>
    <xf numFmtId="0" fontId="22" fillId="33" borderId="11" xfId="0" applyNumberFormat="1" applyFont="1" applyFill="1" applyBorder="1" applyAlignment="1">
      <alignment horizontal="center" vertical="center"/>
    </xf>
    <xf numFmtId="0" fontId="22" fillId="33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2" fontId="12" fillId="33" borderId="13" xfId="0" applyNumberFormat="1" applyFont="1" applyFill="1" applyBorder="1" applyAlignment="1">
      <alignment horizontal="center" vertical="center"/>
    </xf>
    <xf numFmtId="2" fontId="12" fillId="33" borderId="43" xfId="0" applyNumberFormat="1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4" fillId="33" borderId="10" xfId="0" applyNumberFormat="1" applyFont="1" applyFill="1" applyBorder="1" applyAlignment="1">
      <alignment horizontal="center" vertical="center"/>
    </xf>
    <xf numFmtId="0" fontId="12" fillId="0" borderId="45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8" xfId="0" applyFont="1" applyBorder="1" applyAlignment="1">
      <alignment/>
    </xf>
    <xf numFmtId="2" fontId="12" fillId="33" borderId="18" xfId="0" applyNumberFormat="1" applyFont="1" applyFill="1" applyBorder="1" applyAlignment="1">
      <alignment horizontal="center"/>
    </xf>
    <xf numFmtId="2" fontId="12" fillId="33" borderId="38" xfId="0" applyNumberFormat="1" applyFont="1" applyFill="1" applyBorder="1" applyAlignment="1">
      <alignment horizontal="center"/>
    </xf>
    <xf numFmtId="0" fontId="12" fillId="33" borderId="18" xfId="0" applyNumberFormat="1" applyFont="1" applyFill="1" applyBorder="1" applyAlignment="1">
      <alignment horizontal="center"/>
    </xf>
    <xf numFmtId="0" fontId="12" fillId="33" borderId="38" xfId="0" applyNumberFormat="1" applyFont="1" applyFill="1" applyBorder="1" applyAlignment="1">
      <alignment horizontal="center"/>
    </xf>
    <xf numFmtId="0" fontId="12" fillId="0" borderId="46" xfId="0" applyFont="1" applyBorder="1" applyAlignment="1">
      <alignment/>
    </xf>
    <xf numFmtId="2" fontId="22" fillId="33" borderId="20" xfId="0" applyNumberFormat="1" applyFont="1" applyFill="1" applyBorder="1" applyAlignment="1">
      <alignment horizontal="center" vertical="center"/>
    </xf>
    <xf numFmtId="2" fontId="22" fillId="33" borderId="47" xfId="0" applyNumberFormat="1" applyFont="1" applyFill="1" applyBorder="1" applyAlignment="1">
      <alignment horizontal="center" vertical="center"/>
    </xf>
    <xf numFmtId="2" fontId="22" fillId="33" borderId="12" xfId="0" applyNumberFormat="1" applyFont="1" applyFill="1" applyBorder="1" applyAlignment="1">
      <alignment horizontal="center" vertical="center"/>
    </xf>
    <xf numFmtId="2" fontId="22" fillId="35" borderId="47" xfId="0" applyNumberFormat="1" applyFont="1" applyFill="1" applyBorder="1" applyAlignment="1">
      <alignment horizontal="center" vertical="center"/>
    </xf>
    <xf numFmtId="2" fontId="22" fillId="35" borderId="12" xfId="0" applyNumberFormat="1" applyFont="1" applyFill="1" applyBorder="1" applyAlignment="1">
      <alignment horizontal="center" vertical="center"/>
    </xf>
    <xf numFmtId="2" fontId="22" fillId="35" borderId="40" xfId="0" applyNumberFormat="1" applyFont="1" applyFill="1" applyBorder="1" applyAlignment="1">
      <alignment horizontal="center" vertical="center"/>
    </xf>
    <xf numFmtId="2" fontId="22" fillId="35" borderId="20" xfId="0" applyNumberFormat="1" applyFont="1" applyFill="1" applyBorder="1" applyAlignment="1">
      <alignment horizontal="center" vertical="center"/>
    </xf>
    <xf numFmtId="0" fontId="22" fillId="0" borderId="48" xfId="0" applyFont="1" applyBorder="1" applyAlignment="1">
      <alignment/>
    </xf>
    <xf numFmtId="2" fontId="12" fillId="33" borderId="44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3" xfId="0" applyNumberFormat="1" applyFont="1" applyFill="1" applyBorder="1" applyAlignment="1">
      <alignment horizontal="center" vertical="center"/>
    </xf>
    <xf numFmtId="0" fontId="18" fillId="0" borderId="37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2" fontId="12" fillId="33" borderId="49" xfId="0" applyNumberFormat="1" applyFont="1" applyFill="1" applyBorder="1" applyAlignment="1">
      <alignment horizontal="center" vertical="center"/>
    </xf>
    <xf numFmtId="2" fontId="12" fillId="33" borderId="50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wrapText="1"/>
    </xf>
    <xf numFmtId="0" fontId="23" fillId="0" borderId="18" xfId="0" applyFont="1" applyBorder="1" applyAlignment="1">
      <alignment horizontal="right" vertical="center"/>
    </xf>
    <xf numFmtId="0" fontId="23" fillId="0" borderId="38" xfId="0" applyFont="1" applyBorder="1" applyAlignment="1">
      <alignment horizontal="right" vertical="center"/>
    </xf>
    <xf numFmtId="2" fontId="12" fillId="33" borderId="51" xfId="0" applyNumberFormat="1" applyFont="1" applyFill="1" applyBorder="1" applyAlignment="1">
      <alignment horizontal="center" vertical="center"/>
    </xf>
    <xf numFmtId="2" fontId="12" fillId="33" borderId="52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33" borderId="50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vertical="justify" wrapText="1"/>
    </xf>
    <xf numFmtId="0" fontId="12" fillId="34" borderId="18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0" fontId="23" fillId="0" borderId="35" xfId="0" applyFont="1" applyBorder="1" applyAlignment="1">
      <alignment horizontal="right" vertical="center"/>
    </xf>
    <xf numFmtId="0" fontId="23" fillId="0" borderId="33" xfId="0" applyFont="1" applyBorder="1" applyAlignment="1">
      <alignment horizontal="right" vertical="center"/>
    </xf>
    <xf numFmtId="2" fontId="12" fillId="33" borderId="53" xfId="0" applyNumberFormat="1" applyFont="1" applyFill="1" applyBorder="1" applyAlignment="1">
      <alignment horizontal="center" vertical="center"/>
    </xf>
    <xf numFmtId="2" fontId="12" fillId="33" borderId="54" xfId="0" applyNumberFormat="1" applyFont="1" applyFill="1" applyBorder="1" applyAlignment="1">
      <alignment horizontal="center" vertical="center"/>
    </xf>
    <xf numFmtId="0" fontId="12" fillId="33" borderId="53" xfId="0" applyNumberFormat="1" applyFont="1" applyFill="1" applyBorder="1" applyAlignment="1">
      <alignment horizontal="center" vertical="center"/>
    </xf>
    <xf numFmtId="0" fontId="12" fillId="33" borderId="37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27" xfId="0" applyFont="1" applyBorder="1" applyAlignment="1">
      <alignment/>
    </xf>
    <xf numFmtId="2" fontId="12" fillId="33" borderId="34" xfId="0" applyNumberFormat="1" applyFont="1" applyFill="1" applyBorder="1" applyAlignment="1">
      <alignment horizontal="center" vertical="center"/>
    </xf>
    <xf numFmtId="0" fontId="12" fillId="33" borderId="36" xfId="0" applyNumberFormat="1" applyFont="1" applyFill="1" applyBorder="1" applyAlignment="1">
      <alignment horizontal="center" vertical="center"/>
    </xf>
    <xf numFmtId="0" fontId="12" fillId="33" borderId="34" xfId="0" applyNumberFormat="1" applyFont="1" applyFill="1" applyBorder="1" applyAlignment="1">
      <alignment horizontal="center" vertical="center"/>
    </xf>
    <xf numFmtId="0" fontId="24" fillId="33" borderId="36" xfId="0" applyNumberFormat="1" applyFont="1" applyFill="1" applyBorder="1" applyAlignment="1">
      <alignment horizontal="center" vertical="center"/>
    </xf>
    <xf numFmtId="0" fontId="24" fillId="33" borderId="34" xfId="0" applyNumberFormat="1" applyFont="1" applyFill="1" applyBorder="1" applyAlignment="1">
      <alignment horizontal="center" vertical="center"/>
    </xf>
    <xf numFmtId="2" fontId="12" fillId="33" borderId="56" xfId="0" applyNumberFormat="1" applyFont="1" applyFill="1" applyBorder="1" applyAlignment="1">
      <alignment horizontal="center" vertical="center"/>
    </xf>
    <xf numFmtId="2" fontId="12" fillId="33" borderId="57" xfId="0" applyNumberFormat="1" applyFont="1" applyFill="1" applyBorder="1" applyAlignment="1">
      <alignment horizontal="center" vertical="center"/>
    </xf>
    <xf numFmtId="16" fontId="18" fillId="0" borderId="21" xfId="0" applyNumberFormat="1" applyFont="1" applyBorder="1" applyAlignment="1">
      <alignment horizontal="right"/>
    </xf>
    <xf numFmtId="0" fontId="12" fillId="0" borderId="38" xfId="0" applyFont="1" applyBorder="1" applyAlignment="1">
      <alignment vertical="center"/>
    </xf>
    <xf numFmtId="0" fontId="22" fillId="33" borderId="53" xfId="0" applyNumberFormat="1" applyFont="1" applyFill="1" applyBorder="1" applyAlignment="1">
      <alignment horizontal="center" vertical="center"/>
    </xf>
    <xf numFmtId="0" fontId="22" fillId="33" borderId="58" xfId="0" applyNumberFormat="1" applyFont="1" applyFill="1" applyBorder="1" applyAlignment="1">
      <alignment horizontal="center" vertical="center"/>
    </xf>
    <xf numFmtId="0" fontId="22" fillId="0" borderId="59" xfId="0" applyFont="1" applyBorder="1" applyAlignment="1">
      <alignment/>
    </xf>
    <xf numFmtId="0" fontId="12" fillId="33" borderId="44" xfId="0" applyNumberFormat="1" applyFont="1" applyFill="1" applyBorder="1" applyAlignment="1">
      <alignment horizontal="center" vertical="center"/>
    </xf>
    <xf numFmtId="0" fontId="12" fillId="33" borderId="60" xfId="0" applyNumberFormat="1" applyFont="1" applyFill="1" applyBorder="1" applyAlignment="1">
      <alignment horizontal="center" vertical="center"/>
    </xf>
    <xf numFmtId="0" fontId="23" fillId="0" borderId="18" xfId="0" applyNumberFormat="1" applyFont="1" applyBorder="1" applyAlignment="1">
      <alignment horizontal="right" vertical="center"/>
    </xf>
    <xf numFmtId="0" fontId="18" fillId="0" borderId="37" xfId="0" applyFont="1" applyBorder="1" applyAlignment="1">
      <alignment/>
    </xf>
    <xf numFmtId="0" fontId="18" fillId="0" borderId="22" xfId="0" applyFont="1" applyBorder="1" applyAlignment="1">
      <alignment vertical="center"/>
    </xf>
    <xf numFmtId="0" fontId="18" fillId="33" borderId="18" xfId="0" applyFont="1" applyFill="1" applyBorder="1" applyAlignment="1">
      <alignment/>
    </xf>
    <xf numFmtId="0" fontId="18" fillId="33" borderId="38" xfId="0" applyFont="1" applyFill="1" applyBorder="1" applyAlignment="1">
      <alignment/>
    </xf>
    <xf numFmtId="2" fontId="12" fillId="34" borderId="34" xfId="0" applyNumberFormat="1" applyFont="1" applyFill="1" applyBorder="1" applyAlignment="1">
      <alignment horizontal="center" vertical="center"/>
    </xf>
    <xf numFmtId="2" fontId="12" fillId="33" borderId="58" xfId="0" applyNumberFormat="1" applyFont="1" applyFill="1" applyBorder="1" applyAlignment="1">
      <alignment horizontal="center" vertical="center"/>
    </xf>
    <xf numFmtId="0" fontId="12" fillId="33" borderId="56" xfId="0" applyNumberFormat="1" applyFont="1" applyFill="1" applyBorder="1" applyAlignment="1">
      <alignment horizontal="center" vertical="center"/>
    </xf>
    <xf numFmtId="0" fontId="12" fillId="33" borderId="57" xfId="0" applyNumberFormat="1" applyFont="1" applyFill="1" applyBorder="1" applyAlignment="1">
      <alignment horizontal="center" vertical="center"/>
    </xf>
    <xf numFmtId="0" fontId="18" fillId="0" borderId="61" xfId="0" applyFont="1" applyBorder="1" applyAlignment="1">
      <alignment horizontal="right"/>
    </xf>
    <xf numFmtId="0" fontId="12" fillId="0" borderId="1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12" fillId="34" borderId="21" xfId="0" applyFont="1" applyFill="1" applyBorder="1" applyAlignment="1">
      <alignment horizontal="center" vertical="center"/>
    </xf>
    <xf numFmtId="0" fontId="12" fillId="33" borderId="21" xfId="0" applyNumberFormat="1" applyFont="1" applyFill="1" applyBorder="1" applyAlignment="1">
      <alignment horizontal="center"/>
    </xf>
    <xf numFmtId="0" fontId="12" fillId="33" borderId="21" xfId="0" applyNumberFormat="1" applyFont="1" applyFill="1" applyBorder="1" applyAlignment="1">
      <alignment horizontal="center" vertical="center"/>
    </xf>
    <xf numFmtId="0" fontId="22" fillId="33" borderId="18" xfId="0" applyNumberFormat="1" applyFont="1" applyFill="1" applyBorder="1" applyAlignment="1">
      <alignment horizontal="center" vertical="center"/>
    </xf>
    <xf numFmtId="0" fontId="22" fillId="33" borderId="21" xfId="0" applyNumberFormat="1" applyFont="1" applyFill="1" applyBorder="1" applyAlignment="1">
      <alignment horizontal="center" vertical="center"/>
    </xf>
    <xf numFmtId="0" fontId="22" fillId="33" borderId="22" xfId="0" applyNumberFormat="1" applyFont="1" applyFill="1" applyBorder="1" applyAlignment="1">
      <alignment horizontal="center" vertical="center"/>
    </xf>
    <xf numFmtId="0" fontId="22" fillId="0" borderId="40" xfId="0" applyFont="1" applyBorder="1" applyAlignment="1">
      <alignment horizontal="right"/>
    </xf>
    <xf numFmtId="2" fontId="2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2" fontId="22" fillId="0" borderId="16" xfId="0" applyNumberFormat="1" applyFont="1" applyFill="1" applyBorder="1" applyAlignment="1">
      <alignment horizontal="center" vertical="center"/>
    </xf>
    <xf numFmtId="2" fontId="22" fillId="33" borderId="16" xfId="0" applyNumberFormat="1" applyFont="1" applyFill="1" applyBorder="1" applyAlignment="1">
      <alignment horizontal="center" vertical="center"/>
    </xf>
    <xf numFmtId="0" fontId="22" fillId="33" borderId="16" xfId="0" applyNumberFormat="1" applyFont="1" applyFill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22" fillId="0" borderId="28" xfId="0" applyFont="1" applyBorder="1" applyAlignment="1">
      <alignment horizontal="left" vertical="center"/>
    </xf>
    <xf numFmtId="0" fontId="18" fillId="0" borderId="36" xfId="0" applyFont="1" applyBorder="1" applyAlignment="1">
      <alignment horizontal="right"/>
    </xf>
    <xf numFmtId="0" fontId="18" fillId="0" borderId="63" xfId="0" applyFont="1" applyBorder="1" applyAlignment="1">
      <alignment/>
    </xf>
    <xf numFmtId="0" fontId="18" fillId="33" borderId="63" xfId="0" applyFont="1" applyFill="1" applyBorder="1" applyAlignment="1">
      <alignment horizontal="right"/>
    </xf>
    <xf numFmtId="0" fontId="18" fillId="33" borderId="38" xfId="0" applyFont="1" applyFill="1" applyBorder="1" applyAlignment="1">
      <alignment horizontal="right"/>
    </xf>
    <xf numFmtId="0" fontId="12" fillId="33" borderId="34" xfId="0" applyNumberFormat="1" applyFont="1" applyFill="1" applyBorder="1" applyAlignment="1">
      <alignment horizontal="center"/>
    </xf>
    <xf numFmtId="0" fontId="12" fillId="33" borderId="63" xfId="0" applyNumberFormat="1" applyFont="1" applyFill="1" applyBorder="1" applyAlignment="1">
      <alignment horizontal="center" vertical="center"/>
    </xf>
    <xf numFmtId="0" fontId="12" fillId="0" borderId="47" xfId="0" applyFont="1" applyBorder="1" applyAlignment="1">
      <alignment/>
    </xf>
    <xf numFmtId="0" fontId="22" fillId="0" borderId="60" xfId="0" applyFont="1" applyBorder="1" applyAlignment="1">
      <alignment/>
    </xf>
    <xf numFmtId="0" fontId="12" fillId="0" borderId="1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6" fontId="12" fillId="0" borderId="37" xfId="0" applyNumberFormat="1" applyFont="1" applyBorder="1" applyAlignment="1">
      <alignment horizontal="right"/>
    </xf>
    <xf numFmtId="0" fontId="23" fillId="0" borderId="22" xfId="0" applyFont="1" applyBorder="1" applyAlignment="1">
      <alignment vertical="top" wrapText="1"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8" xfId="0" applyFont="1" applyBorder="1" applyAlignment="1">
      <alignment horizontal="right"/>
    </xf>
    <xf numFmtId="0" fontId="18" fillId="0" borderId="62" xfId="0" applyFont="1" applyBorder="1" applyAlignment="1">
      <alignment horizontal="right"/>
    </xf>
    <xf numFmtId="2" fontId="12" fillId="0" borderId="18" xfId="0" applyNumberFormat="1" applyFont="1" applyFill="1" applyBorder="1" applyAlignment="1">
      <alignment horizontal="center" vertical="center"/>
    </xf>
    <xf numFmtId="2" fontId="12" fillId="0" borderId="38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vertical="center" wrapText="1"/>
    </xf>
    <xf numFmtId="0" fontId="22" fillId="33" borderId="14" xfId="0" applyNumberFormat="1" applyFont="1" applyFill="1" applyBorder="1" applyAlignment="1">
      <alignment horizontal="center" vertical="center"/>
    </xf>
    <xf numFmtId="0" fontId="22" fillId="33" borderId="15" xfId="0" applyNumberFormat="1" applyFont="1" applyFill="1" applyBorder="1" applyAlignment="1">
      <alignment horizontal="center" vertical="center"/>
    </xf>
    <xf numFmtId="0" fontId="22" fillId="0" borderId="64" xfId="0" applyFont="1" applyBorder="1" applyAlignment="1">
      <alignment/>
    </xf>
    <xf numFmtId="0" fontId="22" fillId="0" borderId="36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6" xfId="0" applyFont="1" applyBorder="1" applyAlignment="1">
      <alignment vertical="center"/>
    </xf>
    <xf numFmtId="0" fontId="18" fillId="0" borderId="33" xfId="0" applyFont="1" applyBorder="1" applyAlignment="1">
      <alignment vertical="distributed"/>
    </xf>
    <xf numFmtId="0" fontId="18" fillId="33" borderId="18" xfId="0" applyFont="1" applyFill="1" applyBorder="1" applyAlignment="1">
      <alignment horizontal="right"/>
    </xf>
    <xf numFmtId="0" fontId="18" fillId="0" borderId="18" xfId="0" applyNumberFormat="1" applyFont="1" applyBorder="1" applyAlignment="1">
      <alignment horizontal="right"/>
    </xf>
    <xf numFmtId="0" fontId="24" fillId="33" borderId="18" xfId="0" applyNumberFormat="1" applyFont="1" applyFill="1" applyBorder="1" applyAlignment="1">
      <alignment horizontal="center"/>
    </xf>
    <xf numFmtId="0" fontId="24" fillId="33" borderId="38" xfId="0" applyNumberFormat="1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/>
    </xf>
    <xf numFmtId="2" fontId="12" fillId="33" borderId="35" xfId="0" applyNumberFormat="1" applyFont="1" applyFill="1" applyBorder="1" applyAlignment="1">
      <alignment horizontal="center"/>
    </xf>
    <xf numFmtId="2" fontId="12" fillId="33" borderId="33" xfId="0" applyNumberFormat="1" applyFont="1" applyFill="1" applyBorder="1" applyAlignment="1">
      <alignment horizontal="center"/>
    </xf>
    <xf numFmtId="0" fontId="12" fillId="34" borderId="35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0" borderId="62" xfId="0" applyFont="1" applyBorder="1" applyAlignment="1">
      <alignment/>
    </xf>
    <xf numFmtId="2" fontId="22" fillId="33" borderId="18" xfId="0" applyNumberFormat="1" applyFont="1" applyFill="1" applyBorder="1" applyAlignment="1">
      <alignment horizontal="center" vertical="center"/>
    </xf>
    <xf numFmtId="2" fontId="22" fillId="33" borderId="38" xfId="0" applyNumberFormat="1" applyFont="1" applyFill="1" applyBorder="1" applyAlignment="1">
      <alignment horizontal="center" vertical="center"/>
    </xf>
    <xf numFmtId="0" fontId="22" fillId="33" borderId="38" xfId="0" applyNumberFormat="1" applyFont="1" applyFill="1" applyBorder="1" applyAlignment="1">
      <alignment horizontal="center" vertical="center"/>
    </xf>
    <xf numFmtId="0" fontId="22" fillId="0" borderId="47" xfId="0" applyFont="1" applyBorder="1" applyAlignment="1">
      <alignment horizontal="right"/>
    </xf>
    <xf numFmtId="1" fontId="25" fillId="0" borderId="0" xfId="0" applyNumberFormat="1" applyFont="1" applyFill="1" applyBorder="1" applyAlignment="1">
      <alignment/>
    </xf>
    <xf numFmtId="10" fontId="25" fillId="0" borderId="0" xfId="57" applyNumberFormat="1" applyFont="1" applyFill="1" applyBorder="1" applyAlignment="1">
      <alignment/>
    </xf>
    <xf numFmtId="0" fontId="26" fillId="0" borderId="0" xfId="0" applyFont="1" applyAlignment="1">
      <alignment/>
    </xf>
    <xf numFmtId="0" fontId="18" fillId="0" borderId="55" xfId="0" applyFont="1" applyBorder="1" applyAlignment="1">
      <alignment/>
    </xf>
    <xf numFmtId="0" fontId="18" fillId="0" borderId="27" xfId="0" applyFont="1" applyBorder="1" applyAlignment="1">
      <alignment/>
    </xf>
    <xf numFmtId="49" fontId="0" fillId="0" borderId="18" xfId="0" applyNumberFormat="1" applyBorder="1" applyAlignment="1">
      <alignment horizontal="right"/>
    </xf>
    <xf numFmtId="16" fontId="0" fillId="0" borderId="21" xfId="0" applyNumberFormat="1" applyFont="1" applyBorder="1" applyAlignment="1">
      <alignment horizontal="right"/>
    </xf>
    <xf numFmtId="0" fontId="28" fillId="0" borderId="23" xfId="0" applyFont="1" applyBorder="1" applyAlignment="1">
      <alignment horizontal="center" vertical="distributed"/>
    </xf>
    <xf numFmtId="0" fontId="101" fillId="0" borderId="0" xfId="0" applyFont="1" applyAlignment="1">
      <alignment/>
    </xf>
    <xf numFmtId="0" fontId="31" fillId="0" borderId="40" xfId="0" applyFont="1" applyBorder="1" applyAlignment="1">
      <alignment/>
    </xf>
    <xf numFmtId="9" fontId="32" fillId="0" borderId="0" xfId="0" applyNumberFormat="1" applyFont="1" applyFill="1" applyBorder="1" applyAlignment="1">
      <alignment horizontal="center"/>
    </xf>
    <xf numFmtId="2" fontId="28" fillId="33" borderId="11" xfId="0" applyNumberFormat="1" applyFont="1" applyFill="1" applyBorder="1" applyAlignment="1">
      <alignment horizontal="center"/>
    </xf>
    <xf numFmtId="2" fontId="101" fillId="0" borderId="0" xfId="0" applyNumberFormat="1" applyFont="1" applyAlignment="1">
      <alignment/>
    </xf>
    <xf numFmtId="0" fontId="28" fillId="0" borderId="65" xfId="0" applyFont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/>
    </xf>
    <xf numFmtId="2" fontId="28" fillId="33" borderId="15" xfId="0" applyNumberFormat="1" applyFont="1" applyFill="1" applyBorder="1" applyAlignment="1">
      <alignment horizontal="center" vertical="center"/>
    </xf>
    <xf numFmtId="0" fontId="28" fillId="33" borderId="14" xfId="0" applyNumberFormat="1" applyFont="1" applyFill="1" applyBorder="1" applyAlignment="1">
      <alignment horizontal="center" vertical="center"/>
    </xf>
    <xf numFmtId="0" fontId="28" fillId="33" borderId="15" xfId="0" applyNumberFormat="1" applyFont="1" applyFill="1" applyBorder="1" applyAlignment="1">
      <alignment horizontal="center" vertical="center"/>
    </xf>
    <xf numFmtId="2" fontId="30" fillId="33" borderId="15" xfId="0" applyNumberFormat="1" applyFont="1" applyFill="1" applyBorder="1" applyAlignment="1">
      <alignment horizontal="center" vertical="center"/>
    </xf>
    <xf numFmtId="9" fontId="28" fillId="0" borderId="0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vertical="distributed"/>
    </xf>
    <xf numFmtId="0" fontId="9" fillId="0" borderId="6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39" xfId="0" applyFont="1" applyBorder="1" applyAlignment="1">
      <alignment/>
    </xf>
    <xf numFmtId="9" fontId="33" fillId="0" borderId="0" xfId="0" applyNumberFormat="1" applyFont="1" applyFill="1" applyBorder="1" applyAlignment="1">
      <alignment horizontal="center"/>
    </xf>
    <xf numFmtId="0" fontId="8" fillId="0" borderId="37" xfId="0" applyFont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/>
    </xf>
    <xf numFmtId="0" fontId="22" fillId="0" borderId="66" xfId="0" applyFont="1" applyBorder="1" applyAlignment="1">
      <alignment horizontal="center" vertical="center"/>
    </xf>
    <xf numFmtId="0" fontId="102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right"/>
    </xf>
    <xf numFmtId="1" fontId="34" fillId="0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2" fillId="33" borderId="11" xfId="0" applyNumberFormat="1" applyFont="1" applyFill="1" applyBorder="1" applyAlignment="1">
      <alignment horizontal="center"/>
    </xf>
    <xf numFmtId="0" fontId="22" fillId="33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9" fontId="34" fillId="0" borderId="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33" borderId="13" xfId="0" applyNumberFormat="1" applyFont="1" applyFill="1" applyBorder="1" applyAlignment="1">
      <alignment horizontal="center"/>
    </xf>
    <xf numFmtId="0" fontId="24" fillId="33" borderId="10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12" fillId="33" borderId="13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/>
    </xf>
    <xf numFmtId="0" fontId="22" fillId="0" borderId="41" xfId="0" applyFont="1" applyBorder="1" applyAlignment="1">
      <alignment/>
    </xf>
    <xf numFmtId="0" fontId="22" fillId="0" borderId="43" xfId="0" applyFont="1" applyBorder="1" applyAlignment="1">
      <alignment/>
    </xf>
    <xf numFmtId="0" fontId="18" fillId="0" borderId="35" xfId="0" applyFont="1" applyBorder="1" applyAlignment="1">
      <alignment/>
    </xf>
    <xf numFmtId="16" fontId="18" fillId="0" borderId="35" xfId="0" applyNumberFormat="1" applyFont="1" applyBorder="1" applyAlignment="1">
      <alignment horizontal="right"/>
    </xf>
    <xf numFmtId="0" fontId="22" fillId="33" borderId="14" xfId="0" applyNumberFormat="1" applyFont="1" applyFill="1" applyBorder="1" applyAlignment="1">
      <alignment horizontal="center"/>
    </xf>
    <xf numFmtId="0" fontId="22" fillId="33" borderId="15" xfId="0" applyNumberFormat="1" applyFont="1" applyFill="1" applyBorder="1" applyAlignment="1">
      <alignment horizontal="center"/>
    </xf>
    <xf numFmtId="0" fontId="12" fillId="0" borderId="37" xfId="0" applyNumberFormat="1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2" fontId="22" fillId="33" borderId="11" xfId="0" applyNumberFormat="1" applyFont="1" applyFill="1" applyBorder="1" applyAlignment="1">
      <alignment horizontal="center"/>
    </xf>
    <xf numFmtId="2" fontId="102" fillId="0" borderId="0" xfId="0" applyNumberFormat="1" applyFont="1" applyAlignment="1">
      <alignment/>
    </xf>
    <xf numFmtId="0" fontId="12" fillId="0" borderId="28" xfId="0" applyFont="1" applyBorder="1" applyAlignment="1">
      <alignment/>
    </xf>
    <xf numFmtId="0" fontId="22" fillId="0" borderId="65" xfId="0" applyFont="1" applyBorder="1" applyAlignment="1">
      <alignment horizontal="right"/>
    </xf>
    <xf numFmtId="9" fontId="22" fillId="0" borderId="0" xfId="0" applyNumberFormat="1" applyFont="1" applyBorder="1" applyAlignment="1">
      <alignment horizontal="center"/>
    </xf>
    <xf numFmtId="2" fontId="103" fillId="0" borderId="0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0" fontId="36" fillId="0" borderId="66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104" fillId="0" borderId="0" xfId="0" applyFont="1" applyAlignment="1">
      <alignment/>
    </xf>
    <xf numFmtId="0" fontId="36" fillId="0" borderId="23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0" fontId="19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19" fillId="0" borderId="37" xfId="0" applyFont="1" applyBorder="1" applyAlignment="1">
      <alignment horizontal="right"/>
    </xf>
    <xf numFmtId="0" fontId="19" fillId="0" borderId="22" xfId="0" applyFont="1" applyBorder="1" applyAlignment="1">
      <alignment/>
    </xf>
    <xf numFmtId="0" fontId="38" fillId="0" borderId="18" xfId="0" applyFont="1" applyBorder="1" applyAlignment="1">
      <alignment horizontal="right" vertical="center"/>
    </xf>
    <xf numFmtId="0" fontId="38" fillId="0" borderId="38" xfId="0" applyFont="1" applyBorder="1" applyAlignment="1">
      <alignment horizontal="right" vertical="center"/>
    </xf>
    <xf numFmtId="2" fontId="37" fillId="34" borderId="18" xfId="0" applyNumberFormat="1" applyFont="1" applyFill="1" applyBorder="1" applyAlignment="1">
      <alignment horizontal="center" vertical="center"/>
    </xf>
    <xf numFmtId="2" fontId="37" fillId="34" borderId="38" xfId="0" applyNumberFormat="1" applyFont="1" applyFill="1" applyBorder="1" applyAlignment="1">
      <alignment horizontal="center" vertical="center"/>
    </xf>
    <xf numFmtId="2" fontId="37" fillId="34" borderId="35" xfId="0" applyNumberFormat="1" applyFont="1" applyFill="1" applyBorder="1" applyAlignment="1">
      <alignment horizontal="center" vertical="center"/>
    </xf>
    <xf numFmtId="2" fontId="37" fillId="34" borderId="33" xfId="0" applyNumberFormat="1" applyFont="1" applyFill="1" applyBorder="1" applyAlignment="1">
      <alignment horizontal="center" vertical="center"/>
    </xf>
    <xf numFmtId="0" fontId="37" fillId="33" borderId="49" xfId="0" applyNumberFormat="1" applyFont="1" applyFill="1" applyBorder="1" applyAlignment="1">
      <alignment horizontal="center" vertical="center"/>
    </xf>
    <xf numFmtId="0" fontId="37" fillId="33" borderId="50" xfId="0" applyNumberFormat="1" applyFont="1" applyFill="1" applyBorder="1" applyAlignment="1">
      <alignment horizontal="center" vertical="center"/>
    </xf>
    <xf numFmtId="0" fontId="37" fillId="33" borderId="18" xfId="0" applyNumberFormat="1" applyFont="1" applyFill="1" applyBorder="1" applyAlignment="1">
      <alignment horizontal="center" vertical="center"/>
    </xf>
    <xf numFmtId="0" fontId="37" fillId="33" borderId="38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45" xfId="0" applyFont="1" applyBorder="1" applyAlignment="1">
      <alignment/>
    </xf>
    <xf numFmtId="0" fontId="19" fillId="33" borderId="18" xfId="0" applyFont="1" applyFill="1" applyBorder="1" applyAlignment="1">
      <alignment horizontal="right"/>
    </xf>
    <xf numFmtId="0" fontId="38" fillId="0" borderId="38" xfId="0" applyFont="1" applyBorder="1" applyAlignment="1">
      <alignment horizontal="right"/>
    </xf>
    <xf numFmtId="0" fontId="37" fillId="33" borderId="33" xfId="0" applyNumberFormat="1" applyFont="1" applyFill="1" applyBorder="1" applyAlignment="1">
      <alignment horizontal="center" vertical="center"/>
    </xf>
    <xf numFmtId="0" fontId="19" fillId="0" borderId="37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18" xfId="0" applyFont="1" applyBorder="1" applyAlignment="1">
      <alignment/>
    </xf>
    <xf numFmtId="0" fontId="19" fillId="0" borderId="38" xfId="0" applyFont="1" applyBorder="1" applyAlignment="1">
      <alignment/>
    </xf>
    <xf numFmtId="2" fontId="37" fillId="33" borderId="18" xfId="0" applyNumberFormat="1" applyFont="1" applyFill="1" applyBorder="1" applyAlignment="1">
      <alignment horizontal="center"/>
    </xf>
    <xf numFmtId="2" fontId="37" fillId="33" borderId="38" xfId="0" applyNumberFormat="1" applyFont="1" applyFill="1" applyBorder="1" applyAlignment="1">
      <alignment horizontal="center"/>
    </xf>
    <xf numFmtId="0" fontId="37" fillId="33" borderId="18" xfId="0" applyNumberFormat="1" applyFont="1" applyFill="1" applyBorder="1" applyAlignment="1">
      <alignment horizontal="center"/>
    </xf>
    <xf numFmtId="0" fontId="37" fillId="33" borderId="38" xfId="0" applyNumberFormat="1" applyFont="1" applyFill="1" applyBorder="1" applyAlignment="1">
      <alignment horizontal="center"/>
    </xf>
    <xf numFmtId="1" fontId="39" fillId="0" borderId="0" xfId="0" applyNumberFormat="1" applyFont="1" applyFill="1" applyBorder="1" applyAlignment="1">
      <alignment horizontal="center"/>
    </xf>
    <xf numFmtId="16" fontId="19" fillId="0" borderId="18" xfId="0" applyNumberFormat="1" applyFont="1" applyBorder="1" applyAlignment="1">
      <alignment horizontal="right"/>
    </xf>
    <xf numFmtId="16" fontId="19" fillId="0" borderId="21" xfId="0" applyNumberFormat="1" applyFont="1" applyBorder="1" applyAlignment="1">
      <alignment horizontal="right"/>
    </xf>
    <xf numFmtId="0" fontId="40" fillId="33" borderId="38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37" fillId="0" borderId="62" xfId="0" applyFont="1" applyBorder="1" applyAlignment="1">
      <alignment horizontal="right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/>
    </xf>
    <xf numFmtId="0" fontId="36" fillId="33" borderId="11" xfId="0" applyNumberFormat="1" applyFont="1" applyFill="1" applyBorder="1" applyAlignment="1">
      <alignment horizontal="center"/>
    </xf>
    <xf numFmtId="0" fontId="36" fillId="33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9" fontId="39" fillId="0" borderId="0" xfId="0" applyNumberFormat="1" applyFont="1" applyFill="1" applyBorder="1" applyAlignment="1">
      <alignment horizontal="center"/>
    </xf>
    <xf numFmtId="0" fontId="105" fillId="33" borderId="0" xfId="0" applyNumberFormat="1" applyFont="1" applyFill="1" applyBorder="1" applyAlignment="1">
      <alignment horizontal="center"/>
    </xf>
    <xf numFmtId="0" fontId="37" fillId="0" borderId="41" xfId="0" applyFont="1" applyBorder="1" applyAlignment="1">
      <alignment/>
    </xf>
    <xf numFmtId="0" fontId="36" fillId="0" borderId="48" xfId="0" applyFont="1" applyBorder="1" applyAlignment="1">
      <alignment/>
    </xf>
    <xf numFmtId="0" fontId="36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3" xfId="0" applyFont="1" applyBorder="1" applyAlignment="1">
      <alignment/>
    </xf>
    <xf numFmtId="2" fontId="37" fillId="33" borderId="10" xfId="0" applyNumberFormat="1" applyFont="1" applyFill="1" applyBorder="1" applyAlignment="1">
      <alignment horizontal="center"/>
    </xf>
    <xf numFmtId="2" fontId="37" fillId="33" borderId="13" xfId="0" applyNumberFormat="1" applyFont="1" applyFill="1" applyBorder="1" applyAlignment="1">
      <alignment horizontal="center"/>
    </xf>
    <xf numFmtId="0" fontId="40" fillId="33" borderId="10" xfId="0" applyNumberFormat="1" applyFont="1" applyFill="1" applyBorder="1" applyAlignment="1">
      <alignment horizontal="center"/>
    </xf>
    <xf numFmtId="0" fontId="37" fillId="0" borderId="37" xfId="0" applyFont="1" applyBorder="1" applyAlignment="1">
      <alignment/>
    </xf>
    <xf numFmtId="0" fontId="105" fillId="35" borderId="0" xfId="0" applyNumberFormat="1" applyFont="1" applyFill="1" applyBorder="1" applyAlignment="1">
      <alignment horizontal="center"/>
    </xf>
    <xf numFmtId="0" fontId="37" fillId="0" borderId="43" xfId="0" applyFont="1" applyBorder="1" applyAlignment="1">
      <alignment/>
    </xf>
    <xf numFmtId="2" fontId="37" fillId="33" borderId="43" xfId="0" applyNumberFormat="1" applyFont="1" applyFill="1" applyBorder="1" applyAlignment="1">
      <alignment horizontal="center"/>
    </xf>
    <xf numFmtId="2" fontId="37" fillId="33" borderId="44" xfId="0" applyNumberFormat="1" applyFont="1" applyFill="1" applyBorder="1" applyAlignment="1">
      <alignment horizontal="center"/>
    </xf>
    <xf numFmtId="0" fontId="37" fillId="33" borderId="10" xfId="0" applyNumberFormat="1" applyFont="1" applyFill="1" applyBorder="1" applyAlignment="1">
      <alignment horizontal="center"/>
    </xf>
    <xf numFmtId="0" fontId="37" fillId="33" borderId="13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/>
    </xf>
    <xf numFmtId="0" fontId="19" fillId="0" borderId="37" xfId="0" applyNumberFormat="1" applyFont="1" applyBorder="1" applyAlignment="1">
      <alignment horizontal="right"/>
    </xf>
    <xf numFmtId="0" fontId="19" fillId="0" borderId="22" xfId="0" applyFont="1" applyBorder="1" applyAlignment="1">
      <alignment vertical="distributed"/>
    </xf>
    <xf numFmtId="0" fontId="19" fillId="0" borderId="18" xfId="0" applyFont="1" applyBorder="1" applyAlignment="1">
      <alignment horizontal="right"/>
    </xf>
    <xf numFmtId="2" fontId="37" fillId="33" borderId="35" xfId="0" applyNumberFormat="1" applyFont="1" applyFill="1" applyBorder="1" applyAlignment="1">
      <alignment horizontal="center"/>
    </xf>
    <xf numFmtId="2" fontId="37" fillId="33" borderId="33" xfId="0" applyNumberFormat="1" applyFont="1" applyFill="1" applyBorder="1" applyAlignment="1">
      <alignment horizontal="center"/>
    </xf>
    <xf numFmtId="0" fontId="37" fillId="33" borderId="50" xfId="0" applyNumberFormat="1" applyFont="1" applyFill="1" applyBorder="1" applyAlignment="1">
      <alignment horizontal="center"/>
    </xf>
    <xf numFmtId="0" fontId="19" fillId="0" borderId="38" xfId="0" applyFont="1" applyBorder="1" applyAlignment="1">
      <alignment horizontal="right"/>
    </xf>
    <xf numFmtId="2" fontId="37" fillId="33" borderId="51" xfId="0" applyNumberFormat="1" applyFont="1" applyFill="1" applyBorder="1" applyAlignment="1">
      <alignment horizontal="center"/>
    </xf>
    <xf numFmtId="2" fontId="37" fillId="33" borderId="50" xfId="0" applyNumberFormat="1" applyFont="1" applyFill="1" applyBorder="1" applyAlignment="1">
      <alignment horizontal="center"/>
    </xf>
    <xf numFmtId="2" fontId="37" fillId="33" borderId="49" xfId="0" applyNumberFormat="1" applyFont="1" applyFill="1" applyBorder="1" applyAlignment="1">
      <alignment horizontal="center"/>
    </xf>
    <xf numFmtId="2" fontId="37" fillId="33" borderId="52" xfId="0" applyNumberFormat="1" applyFont="1" applyFill="1" applyBorder="1" applyAlignment="1">
      <alignment horizontal="center"/>
    </xf>
    <xf numFmtId="0" fontId="37" fillId="33" borderId="49" xfId="0" applyNumberFormat="1" applyFont="1" applyFill="1" applyBorder="1" applyAlignment="1">
      <alignment horizontal="center"/>
    </xf>
    <xf numFmtId="0" fontId="37" fillId="0" borderId="18" xfId="0" applyFont="1" applyBorder="1" applyAlignment="1">
      <alignment horizontal="right"/>
    </xf>
    <xf numFmtId="0" fontId="37" fillId="0" borderId="38" xfId="0" applyFont="1" applyBorder="1" applyAlignment="1">
      <alignment horizontal="right"/>
    </xf>
    <xf numFmtId="0" fontId="37" fillId="33" borderId="37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vertical="center"/>
    </xf>
    <xf numFmtId="0" fontId="19" fillId="33" borderId="18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2" fontId="37" fillId="33" borderId="56" xfId="0" applyNumberFormat="1" applyFont="1" applyFill="1" applyBorder="1" applyAlignment="1">
      <alignment horizontal="center" vertical="center"/>
    </xf>
    <xf numFmtId="2" fontId="37" fillId="33" borderId="67" xfId="0" applyNumberFormat="1" applyFont="1" applyFill="1" applyBorder="1" applyAlignment="1">
      <alignment horizontal="center" vertical="center"/>
    </xf>
    <xf numFmtId="2" fontId="37" fillId="33" borderId="36" xfId="0" applyNumberFormat="1" applyFont="1" applyFill="1" applyBorder="1" applyAlignment="1">
      <alignment horizontal="center" vertical="center"/>
    </xf>
    <xf numFmtId="2" fontId="37" fillId="33" borderId="34" xfId="0" applyNumberFormat="1" applyFont="1" applyFill="1" applyBorder="1" applyAlignment="1">
      <alignment horizontal="center" vertical="center"/>
    </xf>
    <xf numFmtId="2" fontId="37" fillId="33" borderId="54" xfId="0" applyNumberFormat="1" applyFont="1" applyFill="1" applyBorder="1" applyAlignment="1">
      <alignment horizontal="center" vertical="center"/>
    </xf>
    <xf numFmtId="2" fontId="37" fillId="33" borderId="68" xfId="0" applyNumberFormat="1" applyFont="1" applyFill="1" applyBorder="1" applyAlignment="1">
      <alignment horizontal="center" vertical="center"/>
    </xf>
    <xf numFmtId="0" fontId="37" fillId="33" borderId="36" xfId="0" applyNumberFormat="1" applyFont="1" applyFill="1" applyBorder="1" applyAlignment="1">
      <alignment horizontal="center" vertical="center"/>
    </xf>
    <xf numFmtId="0" fontId="37" fillId="33" borderId="34" xfId="0" applyNumberFormat="1" applyFont="1" applyFill="1" applyBorder="1" applyAlignment="1">
      <alignment horizontal="center" vertical="center"/>
    </xf>
    <xf numFmtId="2" fontId="37" fillId="33" borderId="63" xfId="0" applyNumberFormat="1" applyFont="1" applyFill="1" applyBorder="1" applyAlignment="1">
      <alignment horizontal="center"/>
    </xf>
    <xf numFmtId="0" fontId="19" fillId="0" borderId="27" xfId="0" applyFont="1" applyBorder="1" applyAlignment="1">
      <alignment/>
    </xf>
    <xf numFmtId="2" fontId="37" fillId="33" borderId="57" xfId="0" applyNumberFormat="1" applyFont="1" applyFill="1" applyBorder="1" applyAlignment="1">
      <alignment horizontal="center" vertical="center"/>
    </xf>
    <xf numFmtId="0" fontId="40" fillId="33" borderId="36" xfId="0" applyNumberFormat="1" applyFont="1" applyFill="1" applyBorder="1" applyAlignment="1">
      <alignment horizontal="center" vertical="center"/>
    </xf>
    <xf numFmtId="0" fontId="40" fillId="33" borderId="34" xfId="0" applyNumberFormat="1" applyFont="1" applyFill="1" applyBorder="1" applyAlignment="1">
      <alignment horizontal="center" vertical="center"/>
    </xf>
    <xf numFmtId="0" fontId="36" fillId="33" borderId="19" xfId="0" applyNumberFormat="1" applyFont="1" applyFill="1" applyBorder="1" applyAlignment="1">
      <alignment horizontal="center"/>
    </xf>
    <xf numFmtId="0" fontId="36" fillId="33" borderId="20" xfId="0" applyNumberFormat="1" applyFont="1" applyFill="1" applyBorder="1" applyAlignment="1">
      <alignment horizontal="center"/>
    </xf>
    <xf numFmtId="0" fontId="36" fillId="0" borderId="41" xfId="0" applyFont="1" applyBorder="1" applyAlignment="1">
      <alignment/>
    </xf>
    <xf numFmtId="0" fontId="36" fillId="0" borderId="43" xfId="0" applyFont="1" applyBorder="1" applyAlignment="1">
      <alignment/>
    </xf>
    <xf numFmtId="0" fontId="19" fillId="0" borderId="35" xfId="0" applyFont="1" applyBorder="1" applyAlignment="1">
      <alignment/>
    </xf>
    <xf numFmtId="0" fontId="37" fillId="33" borderId="35" xfId="0" applyNumberFormat="1" applyFont="1" applyFill="1" applyBorder="1" applyAlignment="1">
      <alignment horizontal="center" vertical="center"/>
    </xf>
    <xf numFmtId="16" fontId="19" fillId="0" borderId="35" xfId="0" applyNumberFormat="1" applyFont="1" applyBorder="1" applyAlignment="1">
      <alignment horizontal="right"/>
    </xf>
    <xf numFmtId="0" fontId="37" fillId="0" borderId="38" xfId="0" applyFont="1" applyBorder="1" applyAlignment="1">
      <alignment vertical="center"/>
    </xf>
    <xf numFmtId="0" fontId="36" fillId="33" borderId="14" xfId="0" applyNumberFormat="1" applyFont="1" applyFill="1" applyBorder="1" applyAlignment="1">
      <alignment horizontal="center"/>
    </xf>
    <xf numFmtId="0" fontId="36" fillId="33" borderId="15" xfId="0" applyNumberFormat="1" applyFont="1" applyFill="1" applyBorder="1" applyAlignment="1">
      <alignment horizontal="center"/>
    </xf>
    <xf numFmtId="0" fontId="37" fillId="0" borderId="37" xfId="0" applyNumberFormat="1" applyFont="1" applyBorder="1" applyAlignment="1">
      <alignment horizontal="right"/>
    </xf>
    <xf numFmtId="0" fontId="19" fillId="0" borderId="37" xfId="0" applyFont="1" applyBorder="1" applyAlignment="1">
      <alignment horizontal="left" vertical="distributed"/>
    </xf>
    <xf numFmtId="0" fontId="19" fillId="0" borderId="35" xfId="0" applyFont="1" applyBorder="1" applyAlignment="1">
      <alignment horizontal="right"/>
    </xf>
    <xf numFmtId="0" fontId="19" fillId="0" borderId="33" xfId="0" applyFont="1" applyBorder="1" applyAlignment="1">
      <alignment horizontal="right"/>
    </xf>
    <xf numFmtId="0" fontId="19" fillId="33" borderId="38" xfId="0" applyFont="1" applyFill="1" applyBorder="1" applyAlignment="1">
      <alignment horizontal="right"/>
    </xf>
    <xf numFmtId="0" fontId="37" fillId="0" borderId="38" xfId="0" applyFont="1" applyBorder="1" applyAlignment="1">
      <alignment horizontal="center" vertical="center" wrapText="1"/>
    </xf>
    <xf numFmtId="0" fontId="19" fillId="0" borderId="37" xfId="0" applyFont="1" applyBorder="1" applyAlignment="1">
      <alignment/>
    </xf>
    <xf numFmtId="0" fontId="19" fillId="0" borderId="18" xfId="0" applyFont="1" applyBorder="1" applyAlignment="1">
      <alignment/>
    </xf>
    <xf numFmtId="0" fontId="37" fillId="34" borderId="18" xfId="0" applyFont="1" applyFill="1" applyBorder="1" applyAlignment="1">
      <alignment horizontal="center" vertical="center"/>
    </xf>
    <xf numFmtId="0" fontId="37" fillId="34" borderId="38" xfId="0" applyFont="1" applyFill="1" applyBorder="1" applyAlignment="1">
      <alignment horizontal="center" vertical="center"/>
    </xf>
    <xf numFmtId="0" fontId="37" fillId="34" borderId="21" xfId="0" applyFont="1" applyFill="1" applyBorder="1" applyAlignment="1">
      <alignment horizontal="center" vertical="center"/>
    </xf>
    <xf numFmtId="0" fontId="37" fillId="33" borderId="21" xfId="0" applyNumberFormat="1" applyFont="1" applyFill="1" applyBorder="1" applyAlignment="1">
      <alignment horizontal="center"/>
    </xf>
    <xf numFmtId="0" fontId="37" fillId="0" borderId="37" xfId="0" applyFont="1" applyBorder="1" applyAlignment="1">
      <alignment horizontal="right"/>
    </xf>
    <xf numFmtId="0" fontId="38" fillId="0" borderId="21" xfId="0" applyFont="1" applyBorder="1" applyAlignment="1">
      <alignment vertical="distributed" wrapText="1"/>
    </xf>
    <xf numFmtId="0" fontId="19" fillId="0" borderId="56" xfId="0" applyFont="1" applyBorder="1" applyAlignment="1">
      <alignment horizontal="right"/>
    </xf>
    <xf numFmtId="0" fontId="19" fillId="0" borderId="61" xfId="0" applyFont="1" applyBorder="1" applyAlignment="1">
      <alignment horizontal="right"/>
    </xf>
    <xf numFmtId="0" fontId="37" fillId="0" borderId="18" xfId="0" applyFont="1" applyBorder="1" applyAlignment="1">
      <alignment horizontal="center" vertical="center" wrapText="1"/>
    </xf>
    <xf numFmtId="2" fontId="36" fillId="33" borderId="11" xfId="0" applyNumberFormat="1" applyFont="1" applyFill="1" applyBorder="1" applyAlignment="1">
      <alignment horizontal="center"/>
    </xf>
    <xf numFmtId="2" fontId="104" fillId="0" borderId="0" xfId="0" applyNumberFormat="1" applyFont="1" applyAlignment="1">
      <alignment/>
    </xf>
    <xf numFmtId="0" fontId="37" fillId="0" borderId="28" xfId="0" applyFont="1" applyBorder="1" applyAlignment="1">
      <alignment/>
    </xf>
    <xf numFmtId="0" fontId="36" fillId="0" borderId="65" xfId="0" applyFont="1" applyBorder="1" applyAlignment="1">
      <alignment horizontal="right"/>
    </xf>
    <xf numFmtId="0" fontId="36" fillId="33" borderId="14" xfId="0" applyNumberFormat="1" applyFont="1" applyFill="1" applyBorder="1" applyAlignment="1">
      <alignment horizontal="center" vertical="center"/>
    </xf>
    <xf numFmtId="0" fontId="36" fillId="33" borderId="15" xfId="0" applyNumberFormat="1" applyFont="1" applyFill="1" applyBorder="1" applyAlignment="1">
      <alignment horizontal="center" vertical="center"/>
    </xf>
    <xf numFmtId="9" fontId="36" fillId="0" borderId="0" xfId="0" applyNumberFormat="1" applyFont="1" applyBorder="1" applyAlignment="1">
      <alignment horizontal="center"/>
    </xf>
    <xf numFmtId="2" fontId="105" fillId="0" borderId="0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/>
    </xf>
    <xf numFmtId="0" fontId="37" fillId="0" borderId="17" xfId="0" applyFont="1" applyBorder="1" applyAlignment="1">
      <alignment/>
    </xf>
    <xf numFmtId="0" fontId="105" fillId="0" borderId="0" xfId="0" applyFont="1" applyAlignment="1">
      <alignment/>
    </xf>
    <xf numFmtId="1" fontId="42" fillId="0" borderId="0" xfId="0" applyNumberFormat="1" applyFont="1" applyFill="1" applyBorder="1" applyAlignment="1">
      <alignment/>
    </xf>
    <xf numFmtId="10" fontId="42" fillId="0" borderId="0" xfId="57" applyNumberFormat="1" applyFont="1" applyFill="1" applyBorder="1" applyAlignment="1">
      <alignment/>
    </xf>
    <xf numFmtId="0" fontId="0" fillId="0" borderId="0" xfId="0" applyFont="1" applyAlignment="1">
      <alignment/>
    </xf>
    <xf numFmtId="0" fontId="28" fillId="33" borderId="11" xfId="0" applyNumberFormat="1" applyFont="1" applyFill="1" applyBorder="1" applyAlignment="1">
      <alignment horizontal="center" vertical="center"/>
    </xf>
    <xf numFmtId="0" fontId="28" fillId="33" borderId="12" xfId="0" applyNumberFormat="1" applyFont="1" applyFill="1" applyBorder="1" applyAlignment="1">
      <alignment horizontal="center" vertical="center"/>
    </xf>
    <xf numFmtId="2" fontId="28" fillId="33" borderId="18" xfId="0" applyNumberFormat="1" applyFont="1" applyFill="1" applyBorder="1" applyAlignment="1">
      <alignment horizontal="center" vertical="center"/>
    </xf>
    <xf numFmtId="2" fontId="28" fillId="33" borderId="38" xfId="0" applyNumberFormat="1" applyFont="1" applyFill="1" applyBorder="1" applyAlignment="1">
      <alignment horizontal="center" vertical="center"/>
    </xf>
    <xf numFmtId="0" fontId="28" fillId="33" borderId="18" xfId="0" applyNumberFormat="1" applyFont="1" applyFill="1" applyBorder="1" applyAlignment="1">
      <alignment horizontal="center" vertical="center"/>
    </xf>
    <xf numFmtId="0" fontId="28" fillId="33" borderId="38" xfId="0" applyNumberFormat="1" applyFont="1" applyFill="1" applyBorder="1" applyAlignment="1">
      <alignment horizontal="center" vertical="center"/>
    </xf>
    <xf numFmtId="2" fontId="28" fillId="33" borderId="11" xfId="0" applyNumberFormat="1" applyFont="1" applyFill="1" applyBorder="1" applyAlignment="1">
      <alignment horizontal="center" vertical="center"/>
    </xf>
    <xf numFmtId="2" fontId="28" fillId="33" borderId="12" xfId="0" applyNumberFormat="1" applyFont="1" applyFill="1" applyBorder="1" applyAlignment="1">
      <alignment horizontal="center" vertical="center"/>
    </xf>
    <xf numFmtId="2" fontId="30" fillId="33" borderId="12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2" fontId="9" fillId="33" borderId="18" xfId="0" applyNumberFormat="1" applyFont="1" applyFill="1" applyBorder="1" applyAlignment="1">
      <alignment horizontal="center" vertical="center"/>
    </xf>
    <xf numFmtId="2" fontId="9" fillId="33" borderId="38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38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right"/>
    </xf>
    <xf numFmtId="2" fontId="9" fillId="33" borderId="11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12" fillId="33" borderId="43" xfId="0" applyNumberFormat="1" applyFont="1" applyFill="1" applyBorder="1" applyAlignment="1">
      <alignment horizontal="center" vertical="center"/>
    </xf>
    <xf numFmtId="0" fontId="12" fillId="0" borderId="45" xfId="0" applyFont="1" applyBorder="1" applyAlignment="1">
      <alignment horizontal="right"/>
    </xf>
    <xf numFmtId="0" fontId="18" fillId="33" borderId="34" xfId="0" applyFont="1" applyFill="1" applyBorder="1" applyAlignment="1">
      <alignment horizontal="right"/>
    </xf>
    <xf numFmtId="0" fontId="22" fillId="33" borderId="46" xfId="0" applyNumberFormat="1" applyFont="1" applyFill="1" applyBorder="1" applyAlignment="1">
      <alignment horizontal="center" vertical="center"/>
    </xf>
    <xf numFmtId="0" fontId="12" fillId="0" borderId="43" xfId="0" applyFont="1" applyBorder="1" applyAlignment="1">
      <alignment vertical="center"/>
    </xf>
    <xf numFmtId="0" fontId="18" fillId="0" borderId="22" xfId="0" applyFont="1" applyBorder="1" applyAlignment="1">
      <alignment horizontal="left" vertical="justify"/>
    </xf>
    <xf numFmtId="0" fontId="12" fillId="34" borderId="49" xfId="0" applyFont="1" applyFill="1" applyBorder="1" applyAlignment="1">
      <alignment horizontal="center" vertical="center"/>
    </xf>
    <xf numFmtId="0" fontId="12" fillId="34" borderId="69" xfId="0" applyFont="1" applyFill="1" applyBorder="1" applyAlignment="1">
      <alignment horizontal="center" vertical="center"/>
    </xf>
    <xf numFmtId="0" fontId="12" fillId="33" borderId="35" xfId="0" applyNumberFormat="1" applyFont="1" applyFill="1" applyBorder="1" applyAlignment="1">
      <alignment horizontal="center"/>
    </xf>
    <xf numFmtId="0" fontId="12" fillId="33" borderId="33" xfId="0" applyNumberFormat="1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8" fillId="0" borderId="38" xfId="0" applyNumberFormat="1" applyFont="1" applyBorder="1" applyAlignment="1">
      <alignment horizontal="right"/>
    </xf>
    <xf numFmtId="2" fontId="12" fillId="33" borderId="53" xfId="0" applyNumberFormat="1" applyFont="1" applyFill="1" applyBorder="1" applyAlignment="1">
      <alignment horizontal="center"/>
    </xf>
    <xf numFmtId="2" fontId="12" fillId="33" borderId="58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12" fillId="0" borderId="38" xfId="0" applyNumberFormat="1" applyFont="1" applyFill="1" applyBorder="1" applyAlignment="1">
      <alignment horizontal="center"/>
    </xf>
    <xf numFmtId="2" fontId="12" fillId="0" borderId="35" xfId="0" applyNumberFormat="1" applyFont="1" applyFill="1" applyBorder="1" applyAlignment="1">
      <alignment horizontal="center"/>
    </xf>
    <xf numFmtId="2" fontId="12" fillId="0" borderId="33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/>
    </xf>
    <xf numFmtId="0" fontId="12" fillId="0" borderId="38" xfId="0" applyNumberFormat="1" applyFont="1" applyFill="1" applyBorder="1" applyAlignment="1">
      <alignment horizontal="center"/>
    </xf>
    <xf numFmtId="0" fontId="18" fillId="0" borderId="21" xfId="0" applyFont="1" applyBorder="1" applyAlignment="1">
      <alignment/>
    </xf>
    <xf numFmtId="0" fontId="22" fillId="33" borderId="70" xfId="0" applyNumberFormat="1" applyFont="1" applyFill="1" applyBorder="1" applyAlignment="1">
      <alignment horizontal="center" vertical="center"/>
    </xf>
    <xf numFmtId="0" fontId="22" fillId="33" borderId="71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vertical="distributed" wrapText="1"/>
    </xf>
    <xf numFmtId="0" fontId="37" fillId="33" borderId="43" xfId="0" applyNumberFormat="1" applyFont="1" applyFill="1" applyBorder="1" applyAlignment="1">
      <alignment horizontal="center" vertical="center"/>
    </xf>
    <xf numFmtId="0" fontId="37" fillId="33" borderId="44" xfId="0" applyNumberFormat="1" applyFont="1" applyFill="1" applyBorder="1" applyAlignment="1">
      <alignment horizontal="center" vertical="center"/>
    </xf>
    <xf numFmtId="0" fontId="37" fillId="33" borderId="13" xfId="0" applyNumberFormat="1" applyFont="1" applyFill="1" applyBorder="1" applyAlignment="1">
      <alignment horizontal="center" vertical="center"/>
    </xf>
    <xf numFmtId="0" fontId="37" fillId="33" borderId="10" xfId="0" applyNumberFormat="1" applyFont="1" applyFill="1" applyBorder="1" applyAlignment="1">
      <alignment horizontal="center" vertical="center"/>
    </xf>
    <xf numFmtId="0" fontId="19" fillId="0" borderId="36" xfId="0" applyFont="1" applyBorder="1" applyAlignment="1">
      <alignment horizontal="right"/>
    </xf>
    <xf numFmtId="0" fontId="36" fillId="33" borderId="11" xfId="0" applyNumberFormat="1" applyFont="1" applyFill="1" applyBorder="1" applyAlignment="1">
      <alignment horizontal="center" vertical="center"/>
    </xf>
    <xf numFmtId="0" fontId="36" fillId="33" borderId="46" xfId="0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2" fontId="37" fillId="33" borderId="10" xfId="0" applyNumberFormat="1" applyFont="1" applyFill="1" applyBorder="1" applyAlignment="1">
      <alignment horizontal="center" vertical="center"/>
    </xf>
    <xf numFmtId="2" fontId="37" fillId="33" borderId="13" xfId="0" applyNumberFormat="1" applyFont="1" applyFill="1" applyBorder="1" applyAlignment="1">
      <alignment horizontal="center" vertical="center"/>
    </xf>
    <xf numFmtId="2" fontId="37" fillId="33" borderId="43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0" fillId="33" borderId="10" xfId="0" applyNumberFormat="1" applyFont="1" applyFill="1" applyBorder="1" applyAlignment="1">
      <alignment horizontal="center" vertical="center"/>
    </xf>
    <xf numFmtId="0" fontId="37" fillId="0" borderId="33" xfId="0" applyFont="1" applyBorder="1" applyAlignment="1">
      <alignment/>
    </xf>
    <xf numFmtId="0" fontId="37" fillId="33" borderId="21" xfId="0" applyNumberFormat="1" applyFont="1" applyFill="1" applyBorder="1" applyAlignment="1">
      <alignment horizontal="center" vertical="center"/>
    </xf>
    <xf numFmtId="0" fontId="36" fillId="33" borderId="19" xfId="0" applyNumberFormat="1" applyFont="1" applyFill="1" applyBorder="1" applyAlignment="1">
      <alignment horizontal="center" vertical="center"/>
    </xf>
    <xf numFmtId="0" fontId="36" fillId="33" borderId="12" xfId="0" applyNumberFormat="1" applyFont="1" applyFill="1" applyBorder="1" applyAlignment="1">
      <alignment horizontal="center" vertical="center"/>
    </xf>
    <xf numFmtId="2" fontId="37" fillId="33" borderId="44" xfId="0" applyNumberFormat="1" applyFont="1" applyFill="1" applyBorder="1" applyAlignment="1">
      <alignment horizontal="center" vertical="center"/>
    </xf>
    <xf numFmtId="0" fontId="38" fillId="0" borderId="22" xfId="0" applyFont="1" applyBorder="1" applyAlignment="1">
      <alignment wrapText="1"/>
    </xf>
    <xf numFmtId="0" fontId="38" fillId="0" borderId="18" xfId="0" applyNumberFormat="1" applyFont="1" applyBorder="1" applyAlignment="1">
      <alignment horizontal="right" vertical="center"/>
    </xf>
    <xf numFmtId="0" fontId="37" fillId="34" borderId="35" xfId="0" applyFont="1" applyFill="1" applyBorder="1" applyAlignment="1">
      <alignment horizontal="center" vertical="center"/>
    </xf>
    <xf numFmtId="0" fontId="37" fillId="34" borderId="33" xfId="0" applyFont="1" applyFill="1" applyBorder="1" applyAlignment="1">
      <alignment horizontal="center" vertical="center"/>
    </xf>
    <xf numFmtId="0" fontId="37" fillId="34" borderId="49" xfId="0" applyFont="1" applyFill="1" applyBorder="1" applyAlignment="1">
      <alignment horizontal="center" vertical="center"/>
    </xf>
    <xf numFmtId="0" fontId="37" fillId="34" borderId="69" xfId="0" applyFont="1" applyFill="1" applyBorder="1" applyAlignment="1">
      <alignment horizontal="center" vertical="center"/>
    </xf>
    <xf numFmtId="0" fontId="37" fillId="33" borderId="35" xfId="0" applyNumberFormat="1" applyFont="1" applyFill="1" applyBorder="1" applyAlignment="1">
      <alignment horizontal="center"/>
    </xf>
    <xf numFmtId="0" fontId="37" fillId="33" borderId="33" xfId="0" applyNumberFormat="1" applyFont="1" applyFill="1" applyBorder="1" applyAlignment="1">
      <alignment horizontal="center"/>
    </xf>
    <xf numFmtId="0" fontId="37" fillId="34" borderId="35" xfId="0" applyFont="1" applyFill="1" applyBorder="1" applyAlignment="1">
      <alignment horizontal="center"/>
    </xf>
    <xf numFmtId="0" fontId="37" fillId="34" borderId="18" xfId="0" applyFont="1" applyFill="1" applyBorder="1" applyAlignment="1">
      <alignment horizontal="center"/>
    </xf>
    <xf numFmtId="0" fontId="37" fillId="34" borderId="38" xfId="0" applyFont="1" applyFill="1" applyBorder="1" applyAlignment="1">
      <alignment horizontal="center"/>
    </xf>
    <xf numFmtId="0" fontId="37" fillId="34" borderId="22" xfId="0" applyFont="1" applyFill="1" applyBorder="1" applyAlignment="1">
      <alignment horizontal="center"/>
    </xf>
    <xf numFmtId="0" fontId="19" fillId="0" borderId="18" xfId="0" applyNumberFormat="1" applyFont="1" applyBorder="1" applyAlignment="1">
      <alignment horizontal="right"/>
    </xf>
    <xf numFmtId="2" fontId="37" fillId="0" borderId="18" xfId="0" applyNumberFormat="1" applyFont="1" applyFill="1" applyBorder="1" applyAlignment="1">
      <alignment horizontal="center"/>
    </xf>
    <xf numFmtId="2" fontId="37" fillId="0" borderId="35" xfId="0" applyNumberFormat="1" applyFont="1" applyFill="1" applyBorder="1" applyAlignment="1">
      <alignment horizontal="center"/>
    </xf>
    <xf numFmtId="0" fontId="19" fillId="0" borderId="55" xfId="0" applyFont="1" applyBorder="1" applyAlignment="1">
      <alignment/>
    </xf>
    <xf numFmtId="0" fontId="37" fillId="33" borderId="56" xfId="0" applyNumberFormat="1" applyFont="1" applyFill="1" applyBorder="1" applyAlignment="1">
      <alignment horizontal="center" vertical="center"/>
    </xf>
    <xf numFmtId="0" fontId="36" fillId="33" borderId="20" xfId="0" applyNumberFormat="1" applyFont="1" applyFill="1" applyBorder="1" applyAlignment="1">
      <alignment horizontal="center" vertical="center"/>
    </xf>
    <xf numFmtId="0" fontId="36" fillId="0" borderId="42" xfId="0" applyFont="1" applyBorder="1" applyAlignment="1">
      <alignment/>
    </xf>
    <xf numFmtId="0" fontId="19" fillId="0" borderId="21" xfId="0" applyFont="1" applyBorder="1" applyAlignment="1">
      <alignment/>
    </xf>
    <xf numFmtId="0" fontId="37" fillId="34" borderId="21" xfId="0" applyFont="1" applyFill="1" applyBorder="1" applyAlignment="1">
      <alignment horizontal="center"/>
    </xf>
    <xf numFmtId="0" fontId="37" fillId="0" borderId="46" xfId="0" applyFont="1" applyBorder="1" applyAlignment="1">
      <alignment/>
    </xf>
    <xf numFmtId="0" fontId="36" fillId="33" borderId="70" xfId="0" applyNumberFormat="1" applyFont="1" applyFill="1" applyBorder="1" applyAlignment="1">
      <alignment horizontal="center" vertical="center"/>
    </xf>
    <xf numFmtId="0" fontId="36" fillId="33" borderId="71" xfId="0" applyNumberFormat="1" applyFont="1" applyFill="1" applyBorder="1" applyAlignment="1">
      <alignment horizontal="center" vertical="center"/>
    </xf>
    <xf numFmtId="0" fontId="36" fillId="0" borderId="59" xfId="0" applyFont="1" applyBorder="1" applyAlignment="1">
      <alignment/>
    </xf>
    <xf numFmtId="0" fontId="38" fillId="0" borderId="22" xfId="0" applyFont="1" applyBorder="1" applyAlignment="1">
      <alignment vertical="distributed" wrapText="1"/>
    </xf>
    <xf numFmtId="0" fontId="37" fillId="34" borderId="36" xfId="0" applyFont="1" applyFill="1" applyBorder="1" applyAlignment="1">
      <alignment horizontal="center" vertical="center"/>
    </xf>
    <xf numFmtId="0" fontId="37" fillId="34" borderId="34" xfId="0" applyFont="1" applyFill="1" applyBorder="1" applyAlignment="1">
      <alignment horizontal="center" vertical="center"/>
    </xf>
    <xf numFmtId="0" fontId="36" fillId="0" borderId="40" xfId="0" applyFont="1" applyBorder="1" applyAlignment="1">
      <alignment horizontal="right"/>
    </xf>
    <xf numFmtId="0" fontId="37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03" fillId="33" borderId="0" xfId="0" applyNumberFormat="1" applyFont="1" applyFill="1" applyBorder="1" applyAlignment="1">
      <alignment horizontal="center" vertical="center"/>
    </xf>
    <xf numFmtId="2" fontId="28" fillId="33" borderId="46" xfId="0" applyNumberFormat="1" applyFont="1" applyFill="1" applyBorder="1" applyAlignment="1">
      <alignment horizontal="center"/>
    </xf>
    <xf numFmtId="0" fontId="18" fillId="0" borderId="33" xfId="0" applyFont="1" applyBorder="1" applyAlignment="1">
      <alignment/>
    </xf>
    <xf numFmtId="0" fontId="12" fillId="34" borderId="13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2" fontId="12" fillId="0" borderId="35" xfId="0" applyNumberFormat="1" applyFont="1" applyFill="1" applyBorder="1" applyAlignment="1">
      <alignment horizontal="center" vertical="center"/>
    </xf>
    <xf numFmtId="2" fontId="12" fillId="0" borderId="33" xfId="0" applyNumberFormat="1" applyFont="1" applyFill="1" applyBorder="1" applyAlignment="1">
      <alignment horizontal="center" vertical="center"/>
    </xf>
    <xf numFmtId="2" fontId="12" fillId="33" borderId="22" xfId="0" applyNumberFormat="1" applyFont="1" applyFill="1" applyBorder="1" applyAlignment="1">
      <alignment horizontal="center" vertical="center"/>
    </xf>
    <xf numFmtId="0" fontId="12" fillId="0" borderId="21" xfId="0" applyNumberFormat="1" applyFont="1" applyBorder="1" applyAlignment="1">
      <alignment horizontal="right"/>
    </xf>
    <xf numFmtId="0" fontId="19" fillId="0" borderId="33" xfId="0" applyFont="1" applyBorder="1" applyAlignment="1">
      <alignment/>
    </xf>
    <xf numFmtId="0" fontId="19" fillId="0" borderId="13" xfId="0" applyFont="1" applyBorder="1" applyAlignment="1">
      <alignment horizontal="right"/>
    </xf>
    <xf numFmtId="0" fontId="19" fillId="33" borderId="10" xfId="0" applyFont="1" applyFill="1" applyBorder="1" applyAlignment="1">
      <alignment horizontal="right"/>
    </xf>
    <xf numFmtId="0" fontId="37" fillId="34" borderId="13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2" fontId="37" fillId="33" borderId="36" xfId="0" applyNumberFormat="1" applyFont="1" applyFill="1" applyBorder="1" applyAlignment="1">
      <alignment horizontal="center"/>
    </xf>
    <xf numFmtId="2" fontId="36" fillId="33" borderId="19" xfId="0" applyNumberFormat="1" applyFont="1" applyFill="1" applyBorder="1" applyAlignment="1">
      <alignment horizontal="center"/>
    </xf>
    <xf numFmtId="2" fontId="36" fillId="33" borderId="40" xfId="0" applyNumberFormat="1" applyFont="1" applyFill="1" applyBorder="1" applyAlignment="1">
      <alignment horizontal="center"/>
    </xf>
    <xf numFmtId="2" fontId="36" fillId="33" borderId="46" xfId="0" applyNumberFormat="1" applyFont="1" applyFill="1" applyBorder="1" applyAlignment="1">
      <alignment horizontal="center"/>
    </xf>
    <xf numFmtId="0" fontId="37" fillId="0" borderId="18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2" fontId="37" fillId="0" borderId="18" xfId="0" applyNumberFormat="1" applyFont="1" applyFill="1" applyBorder="1" applyAlignment="1">
      <alignment horizontal="center" vertical="center"/>
    </xf>
    <xf numFmtId="2" fontId="37" fillId="0" borderId="38" xfId="0" applyNumberFormat="1" applyFont="1" applyFill="1" applyBorder="1" applyAlignment="1">
      <alignment horizontal="center" vertical="center"/>
    </xf>
    <xf numFmtId="2" fontId="37" fillId="0" borderId="36" xfId="0" applyNumberFormat="1" applyFont="1" applyFill="1" applyBorder="1" applyAlignment="1">
      <alignment horizontal="center" vertical="center"/>
    </xf>
    <xf numFmtId="2" fontId="37" fillId="0" borderId="34" xfId="0" applyNumberFormat="1" applyFont="1" applyFill="1" applyBorder="1" applyAlignment="1">
      <alignment horizontal="center" vertical="center"/>
    </xf>
    <xf numFmtId="2" fontId="37" fillId="0" borderId="35" xfId="0" applyNumberFormat="1" applyFont="1" applyFill="1" applyBorder="1" applyAlignment="1">
      <alignment horizontal="center" vertical="center"/>
    </xf>
    <xf numFmtId="2" fontId="37" fillId="0" borderId="33" xfId="0" applyNumberFormat="1" applyFont="1" applyFill="1" applyBorder="1" applyAlignment="1">
      <alignment horizontal="center" vertical="center"/>
    </xf>
    <xf numFmtId="0" fontId="37" fillId="0" borderId="36" xfId="0" applyNumberFormat="1" applyFont="1" applyFill="1" applyBorder="1" applyAlignment="1">
      <alignment horizontal="center" vertical="center"/>
    </xf>
    <xf numFmtId="0" fontId="37" fillId="0" borderId="34" xfId="0" applyNumberFormat="1" applyFont="1" applyFill="1" applyBorder="1" applyAlignment="1">
      <alignment horizontal="center" vertical="center"/>
    </xf>
    <xf numFmtId="0" fontId="38" fillId="0" borderId="22" xfId="0" applyFont="1" applyBorder="1" applyAlignment="1">
      <alignment vertical="justify" wrapText="1"/>
    </xf>
    <xf numFmtId="0" fontId="37" fillId="0" borderId="38" xfId="0" applyFont="1" applyBorder="1" applyAlignment="1">
      <alignment/>
    </xf>
    <xf numFmtId="0" fontId="37" fillId="0" borderId="21" xfId="0" applyFont="1" applyBorder="1" applyAlignment="1">
      <alignment/>
    </xf>
    <xf numFmtId="2" fontId="37" fillId="33" borderId="21" xfId="0" applyNumberFormat="1" applyFont="1" applyFill="1" applyBorder="1" applyAlignment="1">
      <alignment horizontal="center" vertical="center"/>
    </xf>
    <xf numFmtId="2" fontId="37" fillId="33" borderId="22" xfId="0" applyNumberFormat="1" applyFont="1" applyFill="1" applyBorder="1" applyAlignment="1">
      <alignment horizontal="center" vertical="center"/>
    </xf>
    <xf numFmtId="0" fontId="37" fillId="33" borderId="43" xfId="0" applyNumberFormat="1" applyFont="1" applyFill="1" applyBorder="1" applyAlignment="1">
      <alignment horizontal="center"/>
    </xf>
    <xf numFmtId="0" fontId="36" fillId="33" borderId="70" xfId="0" applyNumberFormat="1" applyFont="1" applyFill="1" applyBorder="1" applyAlignment="1">
      <alignment horizontal="center"/>
    </xf>
    <xf numFmtId="0" fontId="36" fillId="33" borderId="71" xfId="0" applyNumberFormat="1" applyFont="1" applyFill="1" applyBorder="1" applyAlignment="1">
      <alignment horizontal="center"/>
    </xf>
    <xf numFmtId="0" fontId="38" fillId="0" borderId="22" xfId="0" applyFont="1" applyBorder="1" applyAlignment="1">
      <alignment vertical="top" wrapText="1"/>
    </xf>
    <xf numFmtId="0" fontId="37" fillId="0" borderId="35" xfId="0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 wrapText="1"/>
    </xf>
    <xf numFmtId="0" fontId="37" fillId="34" borderId="56" xfId="0" applyFont="1" applyFill="1" applyBorder="1" applyAlignment="1">
      <alignment horizontal="center" vertical="center"/>
    </xf>
    <xf numFmtId="0" fontId="37" fillId="34" borderId="57" xfId="0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top" wrapText="1"/>
    </xf>
    <xf numFmtId="0" fontId="37" fillId="0" borderId="38" xfId="0" applyFont="1" applyBorder="1" applyAlignment="1">
      <alignment horizontal="center" vertical="top" wrapText="1"/>
    </xf>
    <xf numFmtId="0" fontId="37" fillId="0" borderId="21" xfId="0" applyNumberFormat="1" applyFont="1" applyBorder="1" applyAlignment="1">
      <alignment horizontal="right"/>
    </xf>
    <xf numFmtId="2" fontId="37" fillId="33" borderId="56" xfId="0" applyNumberFormat="1" applyFont="1" applyFill="1" applyBorder="1" applyAlignment="1">
      <alignment horizontal="center"/>
    </xf>
    <xf numFmtId="0" fontId="37" fillId="33" borderId="36" xfId="0" applyNumberFormat="1" applyFont="1" applyFill="1" applyBorder="1" applyAlignment="1">
      <alignment horizontal="center"/>
    </xf>
    <xf numFmtId="0" fontId="23" fillId="0" borderId="18" xfId="0" applyFont="1" applyBorder="1" applyAlignment="1">
      <alignment horizontal="right"/>
    </xf>
    <xf numFmtId="0" fontId="12" fillId="0" borderId="35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/>
    </xf>
    <xf numFmtId="2" fontId="12" fillId="33" borderId="21" xfId="0" applyNumberFormat="1" applyFont="1" applyFill="1" applyBorder="1" applyAlignment="1">
      <alignment horizontal="center"/>
    </xf>
    <xf numFmtId="0" fontId="12" fillId="0" borderId="37" xfId="0" applyFont="1" applyBorder="1" applyAlignment="1">
      <alignment horizontal="left"/>
    </xf>
    <xf numFmtId="0" fontId="12" fillId="0" borderId="18" xfId="0" applyNumberFormat="1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7" fillId="0" borderId="35" xfId="0" applyNumberFormat="1" applyFont="1" applyFill="1" applyBorder="1" applyAlignment="1">
      <alignment horizontal="center" vertical="center"/>
    </xf>
    <xf numFmtId="0" fontId="37" fillId="0" borderId="33" xfId="0" applyNumberFormat="1" applyFont="1" applyFill="1" applyBorder="1" applyAlignment="1">
      <alignment horizontal="center" vertical="center"/>
    </xf>
    <xf numFmtId="0" fontId="40" fillId="33" borderId="18" xfId="0" applyNumberFormat="1" applyFont="1" applyFill="1" applyBorder="1" applyAlignment="1">
      <alignment horizontal="center"/>
    </xf>
    <xf numFmtId="0" fontId="37" fillId="0" borderId="35" xfId="0" applyFont="1" applyBorder="1" applyAlignment="1">
      <alignment/>
    </xf>
    <xf numFmtId="2" fontId="37" fillId="33" borderId="21" xfId="0" applyNumberFormat="1" applyFont="1" applyFill="1" applyBorder="1" applyAlignment="1">
      <alignment horizontal="center"/>
    </xf>
    <xf numFmtId="0" fontId="36" fillId="33" borderId="72" xfId="0" applyNumberFormat="1" applyFont="1" applyFill="1" applyBorder="1" applyAlignment="1">
      <alignment horizontal="center"/>
    </xf>
    <xf numFmtId="0" fontId="19" fillId="0" borderId="61" xfId="0" applyFont="1" applyBorder="1" applyAlignment="1">
      <alignment/>
    </xf>
    <xf numFmtId="0" fontId="37" fillId="33" borderId="67" xfId="0" applyNumberFormat="1" applyFont="1" applyFill="1" applyBorder="1" applyAlignment="1">
      <alignment horizontal="center" vertical="center"/>
    </xf>
    <xf numFmtId="2" fontId="37" fillId="0" borderId="56" xfId="0" applyNumberFormat="1" applyFont="1" applyFill="1" applyBorder="1" applyAlignment="1">
      <alignment horizontal="center" vertical="center"/>
    </xf>
    <xf numFmtId="2" fontId="37" fillId="0" borderId="57" xfId="0" applyNumberFormat="1" applyFont="1" applyFill="1" applyBorder="1" applyAlignment="1">
      <alignment horizontal="center" vertical="center"/>
    </xf>
    <xf numFmtId="0" fontId="38" fillId="0" borderId="37" xfId="0" applyFont="1" applyBorder="1" applyAlignment="1">
      <alignment wrapText="1"/>
    </xf>
    <xf numFmtId="0" fontId="38" fillId="0" borderId="35" xfId="0" applyFont="1" applyBorder="1" applyAlignment="1">
      <alignment horizontal="right" vertical="center"/>
    </xf>
    <xf numFmtId="0" fontId="38" fillId="0" borderId="33" xfId="0" applyFont="1" applyBorder="1" applyAlignment="1">
      <alignment horizontal="right" vertical="center"/>
    </xf>
    <xf numFmtId="0" fontId="37" fillId="34" borderId="55" xfId="0" applyFont="1" applyFill="1" applyBorder="1" applyAlignment="1">
      <alignment horizontal="center"/>
    </xf>
    <xf numFmtId="0" fontId="37" fillId="34" borderId="27" xfId="0" applyFont="1" applyFill="1" applyBorder="1" applyAlignment="1">
      <alignment horizontal="center"/>
    </xf>
    <xf numFmtId="0" fontId="37" fillId="0" borderId="18" xfId="0" applyNumberFormat="1" applyFont="1" applyBorder="1" applyAlignment="1">
      <alignment horizontal="right"/>
    </xf>
    <xf numFmtId="9" fontId="43" fillId="0" borderId="0" xfId="0" applyNumberFormat="1" applyFont="1" applyFill="1" applyBorder="1" applyAlignment="1">
      <alignment horizontal="center"/>
    </xf>
    <xf numFmtId="2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Alignment="1">
      <alignment/>
    </xf>
    <xf numFmtId="0" fontId="12" fillId="0" borderId="41" xfId="0" applyFont="1" applyBorder="1" applyAlignment="1">
      <alignment horizontal="right"/>
    </xf>
    <xf numFmtId="0" fontId="12" fillId="0" borderId="35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38" xfId="0" applyFont="1" applyBorder="1" applyAlignment="1">
      <alignment/>
    </xf>
    <xf numFmtId="0" fontId="12" fillId="0" borderId="55" xfId="0" applyFont="1" applyBorder="1" applyAlignment="1">
      <alignment/>
    </xf>
    <xf numFmtId="2" fontId="28" fillId="33" borderId="19" xfId="0" applyNumberFormat="1" applyFont="1" applyFill="1" applyBorder="1" applyAlignment="1">
      <alignment horizontal="center" vertical="center"/>
    </xf>
    <xf numFmtId="2" fontId="28" fillId="33" borderId="20" xfId="0" applyNumberFormat="1" applyFont="1" applyFill="1" applyBorder="1" applyAlignment="1">
      <alignment horizontal="center" vertical="center"/>
    </xf>
    <xf numFmtId="0" fontId="22" fillId="0" borderId="65" xfId="0" applyFont="1" applyBorder="1" applyAlignment="1">
      <alignment horizontal="left"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18" fillId="0" borderId="63" xfId="0" applyFont="1" applyBorder="1" applyAlignment="1">
      <alignment/>
    </xf>
    <xf numFmtId="0" fontId="18" fillId="0" borderId="62" xfId="0" applyFont="1" applyBorder="1" applyAlignment="1">
      <alignment/>
    </xf>
    <xf numFmtId="0" fontId="23" fillId="0" borderId="62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wrapText="1"/>
    </xf>
    <xf numFmtId="0" fontId="12" fillId="0" borderId="43" xfId="0" applyFont="1" applyBorder="1" applyAlignment="1">
      <alignment horizontal="center" vertical="center"/>
    </xf>
    <xf numFmtId="2" fontId="12" fillId="0" borderId="51" xfId="0" applyNumberFormat="1" applyFont="1" applyFill="1" applyBorder="1" applyAlignment="1">
      <alignment horizontal="center" vertical="center"/>
    </xf>
    <xf numFmtId="2" fontId="12" fillId="0" borderId="52" xfId="0" applyNumberFormat="1" applyFont="1" applyFill="1" applyBorder="1" applyAlignment="1">
      <alignment horizontal="center" vertical="center"/>
    </xf>
    <xf numFmtId="2" fontId="12" fillId="0" borderId="49" xfId="0" applyNumberFormat="1" applyFont="1" applyFill="1" applyBorder="1" applyAlignment="1">
      <alignment horizontal="center" vertical="center"/>
    </xf>
    <xf numFmtId="2" fontId="12" fillId="0" borderId="50" xfId="0" applyNumberFormat="1" applyFont="1" applyFill="1" applyBorder="1" applyAlignment="1">
      <alignment horizontal="center" vertical="center"/>
    </xf>
    <xf numFmtId="0" fontId="12" fillId="0" borderId="51" xfId="0" applyNumberFormat="1" applyFont="1" applyFill="1" applyBorder="1" applyAlignment="1">
      <alignment horizontal="center" vertical="center"/>
    </xf>
    <xf numFmtId="0" fontId="12" fillId="0" borderId="77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8" fillId="0" borderId="22" xfId="0" applyFont="1" applyBorder="1" applyAlignment="1">
      <alignment vertical="center" wrapText="1"/>
    </xf>
    <xf numFmtId="0" fontId="38" fillId="0" borderId="22" xfId="0" applyFont="1" applyBorder="1" applyAlignment="1">
      <alignment horizontal="left" wrapText="1"/>
    </xf>
    <xf numFmtId="0" fontId="37" fillId="0" borderId="43" xfId="0" applyFont="1" applyBorder="1" applyAlignment="1">
      <alignment horizontal="center" vertical="center"/>
    </xf>
    <xf numFmtId="2" fontId="37" fillId="34" borderId="36" xfId="0" applyNumberFormat="1" applyFont="1" applyFill="1" applyBorder="1" applyAlignment="1">
      <alignment horizontal="center" vertical="center"/>
    </xf>
    <xf numFmtId="2" fontId="36" fillId="33" borderId="19" xfId="0" applyNumberFormat="1" applyFont="1" applyFill="1" applyBorder="1" applyAlignment="1">
      <alignment horizontal="center" vertical="center"/>
    </xf>
    <xf numFmtId="2" fontId="28" fillId="33" borderId="35" xfId="0" applyNumberFormat="1" applyFont="1" applyFill="1" applyBorder="1" applyAlignment="1">
      <alignment horizontal="center" vertical="center"/>
    </xf>
    <xf numFmtId="2" fontId="28" fillId="33" borderId="33" xfId="0" applyNumberFormat="1" applyFont="1" applyFill="1" applyBorder="1" applyAlignment="1">
      <alignment horizontal="center" vertical="center"/>
    </xf>
    <xf numFmtId="0" fontId="38" fillId="0" borderId="37" xfId="0" applyFont="1" applyBorder="1" applyAlignment="1">
      <alignment horizontal="left" wrapText="1"/>
    </xf>
    <xf numFmtId="0" fontId="19" fillId="0" borderId="21" xfId="0" applyFont="1" applyBorder="1" applyAlignment="1">
      <alignment horizontal="right"/>
    </xf>
    <xf numFmtId="2" fontId="37" fillId="33" borderId="49" xfId="0" applyNumberFormat="1" applyFont="1" applyFill="1" applyBorder="1" applyAlignment="1">
      <alignment horizontal="center" vertical="center"/>
    </xf>
    <xf numFmtId="0" fontId="38" fillId="0" borderId="35" xfId="0" applyFont="1" applyBorder="1" applyAlignment="1">
      <alignment wrapText="1"/>
    </xf>
    <xf numFmtId="0" fontId="37" fillId="0" borderId="35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7" xfId="0" applyFont="1" applyBorder="1" applyAlignment="1">
      <alignment/>
    </xf>
    <xf numFmtId="2" fontId="37" fillId="34" borderId="35" xfId="0" applyNumberFormat="1" applyFont="1" applyFill="1" applyBorder="1" applyAlignment="1">
      <alignment horizontal="center"/>
    </xf>
    <xf numFmtId="2" fontId="37" fillId="34" borderId="33" xfId="0" applyNumberFormat="1" applyFont="1" applyFill="1" applyBorder="1" applyAlignment="1">
      <alignment horizontal="center"/>
    </xf>
    <xf numFmtId="2" fontId="37" fillId="34" borderId="18" xfId="0" applyNumberFormat="1" applyFont="1" applyFill="1" applyBorder="1" applyAlignment="1">
      <alignment horizontal="center"/>
    </xf>
    <xf numFmtId="2" fontId="37" fillId="34" borderId="38" xfId="0" applyNumberFormat="1" applyFont="1" applyFill="1" applyBorder="1" applyAlignment="1">
      <alignment horizontal="center"/>
    </xf>
    <xf numFmtId="0" fontId="19" fillId="0" borderId="37" xfId="0" applyFont="1" applyBorder="1" applyAlignment="1">
      <alignment horizontal="right" vertical="center"/>
    </xf>
    <xf numFmtId="0" fontId="38" fillId="0" borderId="22" xfId="0" applyFont="1" applyBorder="1" applyAlignment="1">
      <alignment horizontal="left" vertical="center" wrapText="1"/>
    </xf>
    <xf numFmtId="0" fontId="38" fillId="0" borderId="36" xfId="0" applyFont="1" applyBorder="1" applyAlignment="1">
      <alignment horizontal="right"/>
    </xf>
    <xf numFmtId="0" fontId="38" fillId="0" borderId="34" xfId="0" applyFont="1" applyBorder="1" applyAlignment="1">
      <alignment horizontal="right"/>
    </xf>
    <xf numFmtId="2" fontId="37" fillId="34" borderId="34" xfId="0" applyNumberFormat="1" applyFont="1" applyFill="1" applyBorder="1" applyAlignment="1">
      <alignment horizontal="center" vertical="center"/>
    </xf>
    <xf numFmtId="2" fontId="37" fillId="34" borderId="56" xfId="0" applyNumberFormat="1" applyFont="1" applyFill="1" applyBorder="1" applyAlignment="1">
      <alignment horizontal="center" vertical="center"/>
    </xf>
    <xf numFmtId="2" fontId="37" fillId="34" borderId="57" xfId="0" applyNumberFormat="1" applyFont="1" applyFill="1" applyBorder="1" applyAlignment="1">
      <alignment horizontal="center" vertical="center"/>
    </xf>
    <xf numFmtId="0" fontId="19" fillId="0" borderId="26" xfId="0" applyFont="1" applyBorder="1" applyAlignment="1">
      <alignment/>
    </xf>
    <xf numFmtId="0" fontId="38" fillId="0" borderId="61" xfId="0" applyFont="1" applyBorder="1" applyAlignment="1">
      <alignment horizontal="right"/>
    </xf>
    <xf numFmtId="2" fontId="28" fillId="33" borderId="46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2" fontId="37" fillId="0" borderId="13" xfId="0" applyNumberFormat="1" applyFont="1" applyFill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0" fontId="37" fillId="0" borderId="63" xfId="0" applyNumberFormat="1" applyFont="1" applyFill="1" applyBorder="1" applyAlignment="1">
      <alignment horizontal="center" vertical="center"/>
    </xf>
    <xf numFmtId="0" fontId="37" fillId="33" borderId="63" xfId="0" applyNumberFormat="1" applyFont="1" applyFill="1" applyBorder="1" applyAlignment="1">
      <alignment horizontal="center" vertical="center"/>
    </xf>
    <xf numFmtId="0" fontId="38" fillId="0" borderId="22" xfId="0" applyFont="1" applyBorder="1" applyAlignment="1">
      <alignment horizontal="left" vertical="top" wrapText="1"/>
    </xf>
    <xf numFmtId="2" fontId="36" fillId="33" borderId="49" xfId="0" applyNumberFormat="1" applyFont="1" applyFill="1" applyBorder="1" applyAlignment="1">
      <alignment horizontal="center" vertical="center"/>
    </xf>
    <xf numFmtId="2" fontId="36" fillId="33" borderId="69" xfId="0" applyNumberFormat="1" applyFont="1" applyFill="1" applyBorder="1" applyAlignment="1">
      <alignment horizontal="center" vertical="center"/>
    </xf>
    <xf numFmtId="2" fontId="36" fillId="33" borderId="51" xfId="0" applyNumberFormat="1" applyFont="1" applyFill="1" applyBorder="1" applyAlignment="1">
      <alignment horizontal="center" vertical="center"/>
    </xf>
    <xf numFmtId="2" fontId="36" fillId="33" borderId="78" xfId="0" applyNumberFormat="1" applyFont="1" applyFill="1" applyBorder="1" applyAlignment="1">
      <alignment horizontal="center" vertical="center"/>
    </xf>
    <xf numFmtId="0" fontId="38" fillId="0" borderId="21" xfId="0" applyFont="1" applyBorder="1" applyAlignment="1">
      <alignment wrapText="1"/>
    </xf>
    <xf numFmtId="0" fontId="37" fillId="0" borderId="63" xfId="0" applyFont="1" applyBorder="1" applyAlignment="1">
      <alignment horizontal="center" vertical="center"/>
    </xf>
    <xf numFmtId="0" fontId="37" fillId="33" borderId="63" xfId="0" applyNumberFormat="1" applyFont="1" applyFill="1" applyBorder="1" applyAlignment="1">
      <alignment horizontal="center"/>
    </xf>
    <xf numFmtId="0" fontId="38" fillId="0" borderId="21" xfId="0" applyFont="1" applyBorder="1" applyAlignment="1">
      <alignment vertical="center" wrapText="1"/>
    </xf>
    <xf numFmtId="2" fontId="37" fillId="0" borderId="63" xfId="0" applyNumberFormat="1" applyFont="1" applyFill="1" applyBorder="1" applyAlignment="1">
      <alignment horizontal="center"/>
    </xf>
    <xf numFmtId="0" fontId="37" fillId="0" borderId="63" xfId="0" applyNumberFormat="1" applyFont="1" applyFill="1" applyBorder="1" applyAlignment="1">
      <alignment horizontal="center"/>
    </xf>
    <xf numFmtId="0" fontId="37" fillId="34" borderId="27" xfId="0" applyFont="1" applyFill="1" applyBorder="1" applyAlignment="1">
      <alignment horizontal="center" vertical="center"/>
    </xf>
    <xf numFmtId="0" fontId="37" fillId="0" borderId="21" xfId="0" applyFont="1" applyBorder="1" applyAlignment="1">
      <alignment/>
    </xf>
    <xf numFmtId="0" fontId="37" fillId="0" borderId="0" xfId="0" applyFont="1" applyBorder="1" applyAlignment="1">
      <alignment/>
    </xf>
    <xf numFmtId="0" fontId="19" fillId="0" borderId="33" xfId="0" applyFont="1" applyBorder="1" applyAlignment="1">
      <alignment vertical="distributed"/>
    </xf>
    <xf numFmtId="2" fontId="37" fillId="33" borderId="50" xfId="0" applyNumberFormat="1" applyFont="1" applyFill="1" applyBorder="1" applyAlignment="1">
      <alignment horizontal="center" vertical="center"/>
    </xf>
    <xf numFmtId="0" fontId="38" fillId="0" borderId="22" xfId="0" applyFont="1" applyBorder="1" applyAlignment="1">
      <alignment horizontal="right" vertical="center"/>
    </xf>
    <xf numFmtId="0" fontId="37" fillId="0" borderId="35" xfId="0" applyNumberFormat="1" applyFont="1" applyFill="1" applyBorder="1" applyAlignment="1">
      <alignment horizontal="center"/>
    </xf>
    <xf numFmtId="0" fontId="37" fillId="0" borderId="22" xfId="0" applyNumberFormat="1" applyFont="1" applyFill="1" applyBorder="1" applyAlignment="1">
      <alignment horizontal="center" vertical="center"/>
    </xf>
    <xf numFmtId="0" fontId="37" fillId="34" borderId="22" xfId="0" applyFont="1" applyFill="1" applyBorder="1" applyAlignment="1">
      <alignment horizontal="center" vertical="center"/>
    </xf>
    <xf numFmtId="49" fontId="18" fillId="0" borderId="18" xfId="0" applyNumberFormat="1" applyFont="1" applyBorder="1" applyAlignment="1">
      <alignment horizontal="right"/>
    </xf>
    <xf numFmtId="49" fontId="18" fillId="0" borderId="21" xfId="0" applyNumberFormat="1" applyFont="1" applyBorder="1" applyAlignment="1">
      <alignment horizontal="right"/>
    </xf>
    <xf numFmtId="0" fontId="0" fillId="0" borderId="37" xfId="0" applyNumberFormat="1" applyBorder="1" applyAlignment="1">
      <alignment horizontal="right"/>
    </xf>
    <xf numFmtId="0" fontId="0" fillId="0" borderId="22" xfId="0" applyBorder="1" applyAlignment="1">
      <alignment vertical="distributed"/>
    </xf>
    <xf numFmtId="0" fontId="0" fillId="0" borderId="18" xfId="0" applyBorder="1" applyAlignment="1">
      <alignment horizontal="right"/>
    </xf>
    <xf numFmtId="0" fontId="44" fillId="0" borderId="38" xfId="0" applyFont="1" applyBorder="1" applyAlignment="1">
      <alignment horizontal="right"/>
    </xf>
    <xf numFmtId="2" fontId="5" fillId="33" borderId="35" xfId="0" applyNumberFormat="1" applyFont="1" applyFill="1" applyBorder="1" applyAlignment="1">
      <alignment horizontal="center"/>
    </xf>
    <xf numFmtId="2" fontId="5" fillId="33" borderId="38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2" fontId="5" fillId="33" borderId="33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/>
    </xf>
    <xf numFmtId="0" fontId="5" fillId="33" borderId="50" xfId="0" applyNumberFormat="1" applyFont="1" applyFill="1" applyBorder="1" applyAlignment="1">
      <alignment horizontal="center"/>
    </xf>
    <xf numFmtId="0" fontId="5" fillId="33" borderId="38" xfId="0" applyNumberFormat="1" applyFont="1" applyFill="1" applyBorder="1" applyAlignment="1">
      <alignment horizontal="center"/>
    </xf>
    <xf numFmtId="182" fontId="6" fillId="0" borderId="17" xfId="0" applyNumberFormat="1" applyFont="1" applyFill="1" applyBorder="1" applyAlignment="1">
      <alignment/>
    </xf>
    <xf numFmtId="182" fontId="45" fillId="0" borderId="17" xfId="0" applyNumberFormat="1" applyFont="1" applyFill="1" applyBorder="1" applyAlignment="1">
      <alignment horizontal="center" vertical="center"/>
    </xf>
    <xf numFmtId="182" fontId="45" fillId="0" borderId="17" xfId="57" applyNumberFormat="1" applyFont="1" applyFill="1" applyBorder="1" applyAlignment="1">
      <alignment horizontal="center" vertical="center"/>
    </xf>
    <xf numFmtId="182" fontId="45" fillId="0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8" fillId="0" borderId="47" xfId="0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12" fillId="0" borderId="7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/>
    </xf>
    <xf numFmtId="0" fontId="12" fillId="0" borderId="5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7" xfId="0" applyFont="1" applyBorder="1" applyAlignment="1">
      <alignment/>
    </xf>
    <xf numFmtId="0" fontId="12" fillId="0" borderId="44" xfId="0" applyFont="1" applyFill="1" applyBorder="1" applyAlignment="1">
      <alignment horizontal="left" vertical="distributed"/>
    </xf>
    <xf numFmtId="0" fontId="12" fillId="0" borderId="48" xfId="0" applyFont="1" applyFill="1" applyBorder="1" applyAlignment="1">
      <alignment horizontal="left" vertical="distributed"/>
    </xf>
    <xf numFmtId="0" fontId="12" fillId="0" borderId="43" xfId="0" applyFont="1" applyBorder="1" applyAlignment="1">
      <alignment horizontal="left"/>
    </xf>
    <xf numFmtId="0" fontId="12" fillId="0" borderId="20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22" fillId="0" borderId="40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28" fillId="0" borderId="72" xfId="0" applyFont="1" applyBorder="1" applyAlignment="1">
      <alignment horizontal="right"/>
    </xf>
    <xf numFmtId="0" fontId="29" fillId="0" borderId="29" xfId="0" applyFont="1" applyBorder="1" applyAlignment="1">
      <alignment horizontal="right"/>
    </xf>
    <xf numFmtId="0" fontId="22" fillId="0" borderId="4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06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22" fillId="0" borderId="7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80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distributed"/>
    </xf>
    <xf numFmtId="0" fontId="18" fillId="0" borderId="25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72" xfId="0" applyFont="1" applyBorder="1" applyAlignment="1">
      <alignment/>
    </xf>
    <xf numFmtId="0" fontId="18" fillId="0" borderId="29" xfId="0" applyFont="1" applyBorder="1" applyAlignment="1">
      <alignment/>
    </xf>
    <xf numFmtId="0" fontId="3" fillId="0" borderId="79" xfId="0" applyFont="1" applyBorder="1" applyAlignment="1">
      <alignment horizontal="center" vertical="distributed"/>
    </xf>
    <xf numFmtId="0" fontId="18" fillId="0" borderId="25" xfId="0" applyFont="1" applyBorder="1" applyAlignment="1">
      <alignment horizontal="center" vertical="distributed"/>
    </xf>
    <xf numFmtId="0" fontId="18" fillId="0" borderId="55" xfId="0" applyFont="1" applyBorder="1" applyAlignment="1">
      <alignment horizontal="center" vertical="distributed"/>
    </xf>
    <xf numFmtId="0" fontId="18" fillId="0" borderId="27" xfId="0" applyFont="1" applyBorder="1" applyAlignment="1">
      <alignment horizontal="center" vertical="distributed"/>
    </xf>
    <xf numFmtId="0" fontId="18" fillId="0" borderId="72" xfId="0" applyFont="1" applyBorder="1" applyAlignment="1">
      <alignment horizontal="center" vertical="distributed"/>
    </xf>
    <xf numFmtId="0" fontId="18" fillId="0" borderId="29" xfId="0" applyFont="1" applyBorder="1" applyAlignment="1">
      <alignment horizontal="center" vertical="distributed"/>
    </xf>
    <xf numFmtId="0" fontId="18" fillId="0" borderId="5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22" fillId="0" borderId="47" xfId="0" applyFont="1" applyBorder="1" applyAlignment="1">
      <alignment horizontal="right"/>
    </xf>
    <xf numFmtId="0" fontId="18" fillId="0" borderId="46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107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37" fillId="0" borderId="20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36" fillId="0" borderId="47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9" fillId="0" borderId="72" xfId="0" applyFont="1" applyBorder="1" applyAlignment="1">
      <alignment horizontal="right"/>
    </xf>
    <xf numFmtId="0" fontId="14" fillId="0" borderId="29" xfId="0" applyFont="1" applyBorder="1" applyAlignment="1">
      <alignment horizontal="right"/>
    </xf>
    <xf numFmtId="0" fontId="36" fillId="0" borderId="7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37" fillId="0" borderId="7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5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7" xfId="0" applyFont="1" applyBorder="1" applyAlignment="1">
      <alignment/>
    </xf>
    <xf numFmtId="0" fontId="37" fillId="0" borderId="44" xfId="0" applyFont="1" applyFill="1" applyBorder="1" applyAlignment="1">
      <alignment horizontal="left" vertical="distributed"/>
    </xf>
    <xf numFmtId="0" fontId="37" fillId="0" borderId="48" xfId="0" applyFont="1" applyFill="1" applyBorder="1" applyAlignment="1">
      <alignment horizontal="left" vertical="distributed"/>
    </xf>
    <xf numFmtId="0" fontId="37" fillId="0" borderId="43" xfId="0" applyFont="1" applyBorder="1" applyAlignment="1">
      <alignment horizontal="left"/>
    </xf>
    <xf numFmtId="0" fontId="36" fillId="0" borderId="7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80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distributed"/>
    </xf>
    <xf numFmtId="0" fontId="19" fillId="0" borderId="25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72" xfId="0" applyFont="1" applyBorder="1" applyAlignment="1">
      <alignment/>
    </xf>
    <xf numFmtId="0" fontId="19" fillId="0" borderId="29" xfId="0" applyFont="1" applyBorder="1" applyAlignment="1">
      <alignment/>
    </xf>
    <xf numFmtId="0" fontId="13" fillId="0" borderId="79" xfId="0" applyFont="1" applyBorder="1" applyAlignment="1">
      <alignment horizontal="center" vertical="distributed"/>
    </xf>
    <xf numFmtId="0" fontId="19" fillId="0" borderId="25" xfId="0" applyFont="1" applyBorder="1" applyAlignment="1">
      <alignment horizontal="center" vertical="distributed"/>
    </xf>
    <xf numFmtId="0" fontId="19" fillId="0" borderId="55" xfId="0" applyFont="1" applyBorder="1" applyAlignment="1">
      <alignment horizontal="center" vertical="distributed"/>
    </xf>
    <xf numFmtId="0" fontId="19" fillId="0" borderId="27" xfId="0" applyFont="1" applyBorder="1" applyAlignment="1">
      <alignment horizontal="center" vertical="distributed"/>
    </xf>
    <xf numFmtId="0" fontId="19" fillId="0" borderId="72" xfId="0" applyFont="1" applyBorder="1" applyAlignment="1">
      <alignment horizontal="center" vertical="distributed"/>
    </xf>
    <xf numFmtId="0" fontId="19" fillId="0" borderId="29" xfId="0" applyFont="1" applyBorder="1" applyAlignment="1">
      <alignment horizontal="center" vertical="distributed"/>
    </xf>
    <xf numFmtId="0" fontId="36" fillId="0" borderId="81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8" fillId="0" borderId="5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9" fillId="0" borderId="6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47" xfId="0" applyFont="1" applyBorder="1" applyAlignment="1">
      <alignment horizontal="right"/>
    </xf>
    <xf numFmtId="0" fontId="14" fillId="0" borderId="46" xfId="0" applyFont="1" applyBorder="1" applyAlignment="1">
      <alignment horizontal="right"/>
    </xf>
    <xf numFmtId="0" fontId="6" fillId="0" borderId="65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6" fillId="0" borderId="72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6" fillId="0" borderId="47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6" fillId="0" borderId="83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distributed"/>
    </xf>
    <xf numFmtId="0" fontId="14" fillId="0" borderId="25" xfId="0" applyFont="1" applyBorder="1" applyAlignment="1">
      <alignment horizontal="center" vertical="distributed"/>
    </xf>
    <xf numFmtId="0" fontId="14" fillId="0" borderId="55" xfId="0" applyFont="1" applyBorder="1" applyAlignment="1">
      <alignment horizontal="center" vertical="distributed"/>
    </xf>
    <xf numFmtId="0" fontId="14" fillId="0" borderId="27" xfId="0" applyFont="1" applyBorder="1" applyAlignment="1">
      <alignment horizontal="center" vertical="distributed"/>
    </xf>
    <xf numFmtId="0" fontId="14" fillId="0" borderId="72" xfId="0" applyFont="1" applyBorder="1" applyAlignment="1">
      <alignment horizontal="center" vertical="distributed"/>
    </xf>
    <xf numFmtId="0" fontId="14" fillId="0" borderId="29" xfId="0" applyFont="1" applyBorder="1" applyAlignment="1">
      <alignment horizontal="center" vertical="distributed"/>
    </xf>
    <xf numFmtId="0" fontId="9" fillId="0" borderId="7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distributed"/>
    </xf>
    <xf numFmtId="0" fontId="14" fillId="0" borderId="25" xfId="0" applyFont="1" applyBorder="1" applyAlignment="1">
      <alignment/>
    </xf>
    <xf numFmtId="0" fontId="14" fillId="0" borderId="55" xfId="0" applyFont="1" applyBorder="1" applyAlignment="1">
      <alignment/>
    </xf>
    <xf numFmtId="0" fontId="14" fillId="0" borderId="72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55" xfId="0" applyFont="1" applyBorder="1" applyAlignment="1">
      <alignment horizontal="center" vertical="center"/>
    </xf>
    <xf numFmtId="0" fontId="37" fillId="0" borderId="68" xfId="0" applyFont="1" applyBorder="1" applyAlignment="1">
      <alignment/>
    </xf>
    <xf numFmtId="0" fontId="19" fillId="0" borderId="54" xfId="0" applyFont="1" applyBorder="1" applyAlignment="1">
      <alignment/>
    </xf>
    <xf numFmtId="0" fontId="28" fillId="0" borderId="83" xfId="0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0" fontId="28" fillId="0" borderId="47" xfId="0" applyFont="1" applyBorder="1" applyAlignment="1">
      <alignment horizontal="right"/>
    </xf>
    <xf numFmtId="0" fontId="29" fillId="0" borderId="46" xfId="0" applyFont="1" applyBorder="1" applyAlignment="1">
      <alignment horizontal="right"/>
    </xf>
    <xf numFmtId="0" fontId="5" fillId="0" borderId="37" xfId="0" applyFont="1" applyBorder="1" applyAlignment="1">
      <alignment/>
    </xf>
    <xf numFmtId="2" fontId="5" fillId="33" borderId="18" xfId="0" applyNumberFormat="1" applyFont="1" applyFill="1" applyBorder="1" applyAlignment="1">
      <alignment horizontal="center" vertical="center"/>
    </xf>
    <xf numFmtId="2" fontId="5" fillId="33" borderId="34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="70" zoomScaleNormal="70" zoomScalePageLayoutView="0" workbookViewId="0" topLeftCell="A11">
      <selection activeCell="A34" sqref="A34:P34"/>
    </sheetView>
  </sheetViews>
  <sheetFormatPr defaultColWidth="9.00390625" defaultRowHeight="12.75"/>
  <cols>
    <col min="1" max="1" width="9.00390625" style="0" customWidth="1"/>
    <col min="2" max="2" width="47.00390625" style="0" customWidth="1"/>
    <col min="3" max="3" width="9.75390625" style="0" customWidth="1"/>
    <col min="4" max="4" width="9.625" style="0" customWidth="1"/>
    <col min="5" max="5" width="8.25390625" style="0" customWidth="1"/>
    <col min="6" max="6" width="8.875" style="0" customWidth="1"/>
    <col min="7" max="8" width="9.25390625" style="0" customWidth="1"/>
    <col min="9" max="9" width="8.75390625" style="0" customWidth="1"/>
    <col min="10" max="10" width="9.125" style="0" customWidth="1"/>
    <col min="11" max="11" width="9.375" style="0" customWidth="1"/>
    <col min="12" max="12" width="10.25390625" style="0" customWidth="1"/>
    <col min="13" max="13" width="8.375" style="0" customWidth="1"/>
    <col min="14" max="14" width="8.75390625" style="0" customWidth="1"/>
    <col min="15" max="15" width="9.25390625" style="0" customWidth="1"/>
    <col min="16" max="16" width="8.875" style="0" customWidth="1"/>
    <col min="17" max="17" width="5.75390625" style="0" customWidth="1"/>
  </cols>
  <sheetData>
    <row r="1" spans="1:16" ht="20.25">
      <c r="A1" s="760" t="s">
        <v>160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65"/>
    </row>
    <row r="2" spans="1:16" ht="20.25">
      <c r="A2" s="65"/>
      <c r="B2" s="65"/>
      <c r="C2" s="65"/>
      <c r="D2" s="65"/>
      <c r="E2" s="65"/>
      <c r="F2" s="65"/>
      <c r="G2" s="65"/>
      <c r="H2" s="65"/>
      <c r="I2" s="65"/>
      <c r="J2" s="65"/>
      <c r="K2" s="761" t="s">
        <v>158</v>
      </c>
      <c r="L2" s="761"/>
      <c r="M2" s="761"/>
      <c r="N2" s="761"/>
      <c r="O2" s="761"/>
      <c r="P2" s="65"/>
    </row>
    <row r="3" spans="1:18" ht="26.25">
      <c r="A3" s="65"/>
      <c r="B3" s="763" t="s">
        <v>194</v>
      </c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R3" s="3"/>
    </row>
    <row r="4" spans="1:18" ht="51" customHeight="1">
      <c r="A4" s="762" t="s">
        <v>159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R4" s="3"/>
    </row>
    <row r="5" spans="1:17" ht="36" customHeight="1">
      <c r="A5" s="38"/>
      <c r="B5" s="39" t="s">
        <v>107</v>
      </c>
      <c r="C5" s="39"/>
      <c r="D5" s="40" t="s">
        <v>174</v>
      </c>
      <c r="E5" s="40"/>
      <c r="F5" s="40"/>
      <c r="G5" s="40"/>
      <c r="H5" s="40"/>
      <c r="I5" s="40"/>
      <c r="J5" s="4"/>
      <c r="K5" s="4"/>
      <c r="L5" s="4"/>
      <c r="M5" s="4"/>
      <c r="N5" s="4"/>
      <c r="O5" s="4"/>
      <c r="P5" s="4"/>
      <c r="Q5" s="8"/>
    </row>
    <row r="6" spans="2:16" ht="16.5" thickBot="1"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ht="69" customHeight="1" thickBot="1">
      <c r="A7" s="276" t="s">
        <v>79</v>
      </c>
      <c r="B7" s="293" t="s">
        <v>20</v>
      </c>
      <c r="C7" s="764" t="s">
        <v>21</v>
      </c>
      <c r="D7" s="765"/>
      <c r="E7" s="764" t="s">
        <v>22</v>
      </c>
      <c r="F7" s="770"/>
      <c r="G7" s="770"/>
      <c r="H7" s="770"/>
      <c r="I7" s="770"/>
      <c r="J7" s="770"/>
      <c r="K7" s="770"/>
      <c r="L7" s="741"/>
      <c r="M7" s="771" t="s">
        <v>23</v>
      </c>
      <c r="N7" s="772"/>
      <c r="O7" s="776" t="s">
        <v>41</v>
      </c>
      <c r="P7" s="777"/>
      <c r="Q7" s="6"/>
      <c r="R7" s="55"/>
    </row>
    <row r="8" spans="1:18" ht="29.25" customHeight="1" thickBot="1">
      <c r="A8" s="68"/>
      <c r="B8" s="69"/>
      <c r="C8" s="766"/>
      <c r="D8" s="767"/>
      <c r="E8" s="784" t="s">
        <v>7</v>
      </c>
      <c r="F8" s="785"/>
      <c r="G8" s="785"/>
      <c r="H8" s="786"/>
      <c r="I8" s="744" t="s">
        <v>8</v>
      </c>
      <c r="J8" s="745"/>
      <c r="K8" s="744" t="s">
        <v>9</v>
      </c>
      <c r="L8" s="745"/>
      <c r="M8" s="773"/>
      <c r="N8" s="749"/>
      <c r="O8" s="778"/>
      <c r="P8" s="779"/>
      <c r="Q8" s="9"/>
      <c r="R8" s="55"/>
    </row>
    <row r="9" spans="1:18" ht="27" customHeight="1" thickBot="1">
      <c r="A9" s="70"/>
      <c r="B9" s="71"/>
      <c r="C9" s="768"/>
      <c r="D9" s="769"/>
      <c r="E9" s="740" t="s">
        <v>28</v>
      </c>
      <c r="F9" s="741"/>
      <c r="G9" s="742" t="s">
        <v>29</v>
      </c>
      <c r="H9" s="743"/>
      <c r="I9" s="746"/>
      <c r="J9" s="743"/>
      <c r="K9" s="782"/>
      <c r="L9" s="783"/>
      <c r="M9" s="774"/>
      <c r="N9" s="775"/>
      <c r="O9" s="780"/>
      <c r="P9" s="781"/>
      <c r="Q9" s="10"/>
      <c r="R9" s="55"/>
    </row>
    <row r="10" spans="1:18" ht="34.5" customHeight="1" thickBot="1">
      <c r="A10" s="72"/>
      <c r="B10" s="73" t="s">
        <v>0</v>
      </c>
      <c r="C10" s="74" t="s">
        <v>80</v>
      </c>
      <c r="D10" s="75" t="s">
        <v>81</v>
      </c>
      <c r="E10" s="76" t="s">
        <v>80</v>
      </c>
      <c r="F10" s="75" t="s">
        <v>81</v>
      </c>
      <c r="G10" s="74" t="s">
        <v>80</v>
      </c>
      <c r="H10" s="75" t="s">
        <v>81</v>
      </c>
      <c r="I10" s="76" t="s">
        <v>80</v>
      </c>
      <c r="J10" s="75" t="s">
        <v>81</v>
      </c>
      <c r="K10" s="76" t="s">
        <v>80</v>
      </c>
      <c r="L10" s="75" t="s">
        <v>81</v>
      </c>
      <c r="M10" s="76" t="s">
        <v>80</v>
      </c>
      <c r="N10" s="75" t="s">
        <v>81</v>
      </c>
      <c r="O10" s="76" t="s">
        <v>80</v>
      </c>
      <c r="P10" s="75" t="s">
        <v>81</v>
      </c>
      <c r="Q10" s="10"/>
      <c r="R10" s="55"/>
    </row>
    <row r="11" spans="1:18" ht="31.5" customHeight="1">
      <c r="A11" s="635" t="s">
        <v>59</v>
      </c>
      <c r="B11" s="108" t="s">
        <v>45</v>
      </c>
      <c r="C11" s="636">
        <v>150</v>
      </c>
      <c r="D11" s="637">
        <v>200</v>
      </c>
      <c r="E11" s="562">
        <v>5.48</v>
      </c>
      <c r="F11" s="563">
        <v>7.3</v>
      </c>
      <c r="G11" s="562">
        <v>4.53</v>
      </c>
      <c r="H11" s="563">
        <v>6.04</v>
      </c>
      <c r="I11" s="562">
        <v>5.68</v>
      </c>
      <c r="J11" s="563">
        <v>7.57</v>
      </c>
      <c r="K11" s="562">
        <v>24.05</v>
      </c>
      <c r="L11" s="563">
        <v>32.06</v>
      </c>
      <c r="M11" s="562">
        <v>144</v>
      </c>
      <c r="N11" s="563">
        <v>192</v>
      </c>
      <c r="O11" s="308">
        <v>0.65</v>
      </c>
      <c r="P11" s="307">
        <v>0.87</v>
      </c>
      <c r="Q11" s="12"/>
      <c r="R11" s="55"/>
    </row>
    <row r="12" spans="1:18" ht="28.5" customHeight="1">
      <c r="A12" s="88">
        <v>1</v>
      </c>
      <c r="B12" s="179" t="s">
        <v>191</v>
      </c>
      <c r="C12" s="313" t="s">
        <v>82</v>
      </c>
      <c r="D12" s="171" t="s">
        <v>83</v>
      </c>
      <c r="E12" s="121">
        <v>2.35</v>
      </c>
      <c r="F12" s="122">
        <v>3.1</v>
      </c>
      <c r="G12" s="121">
        <v>2.07</v>
      </c>
      <c r="H12" s="122">
        <v>0.04</v>
      </c>
      <c r="I12" s="121">
        <v>3.32</v>
      </c>
      <c r="J12" s="122">
        <v>5.4</v>
      </c>
      <c r="K12" s="121">
        <v>14.84</v>
      </c>
      <c r="L12" s="122">
        <v>19.77</v>
      </c>
      <c r="M12" s="123">
        <v>95</v>
      </c>
      <c r="N12" s="124">
        <v>115</v>
      </c>
      <c r="O12" s="123"/>
      <c r="P12" s="124"/>
      <c r="Q12" s="13"/>
      <c r="R12" s="55"/>
    </row>
    <row r="13" spans="1:18" ht="25.5" customHeight="1">
      <c r="A13" s="88">
        <v>397</v>
      </c>
      <c r="B13" s="88" t="s">
        <v>10</v>
      </c>
      <c r="C13" s="611">
        <v>150</v>
      </c>
      <c r="D13" s="161">
        <v>200</v>
      </c>
      <c r="E13" s="121">
        <v>3.57</v>
      </c>
      <c r="F13" s="122">
        <v>4.76</v>
      </c>
      <c r="G13" s="121">
        <v>3.07</v>
      </c>
      <c r="H13" s="122">
        <v>3.57</v>
      </c>
      <c r="I13" s="121">
        <v>3.9</v>
      </c>
      <c r="J13" s="122">
        <v>4.61</v>
      </c>
      <c r="K13" s="121">
        <v>15.79</v>
      </c>
      <c r="L13" s="122">
        <v>17.66</v>
      </c>
      <c r="M13" s="123">
        <v>90</v>
      </c>
      <c r="N13" s="124">
        <v>120</v>
      </c>
      <c r="O13" s="123">
        <v>0.2</v>
      </c>
      <c r="P13" s="124">
        <v>0.6</v>
      </c>
      <c r="Q13" s="9"/>
      <c r="R13" s="55"/>
    </row>
    <row r="14" spans="1:18" ht="32.25" customHeight="1" thickBot="1">
      <c r="A14" s="101"/>
      <c r="B14" s="101"/>
      <c r="C14" s="755" t="s">
        <v>5</v>
      </c>
      <c r="D14" s="756"/>
      <c r="E14" s="300">
        <f aca="true" t="shared" si="0" ref="E14:P14">SUM(E11:E13)</f>
        <v>11.4</v>
      </c>
      <c r="F14" s="301">
        <f t="shared" si="0"/>
        <v>15.16</v>
      </c>
      <c r="G14" s="300">
        <f t="shared" si="0"/>
        <v>9.67</v>
      </c>
      <c r="H14" s="301">
        <f t="shared" si="0"/>
        <v>9.65</v>
      </c>
      <c r="I14" s="300">
        <f t="shared" si="0"/>
        <v>12.9</v>
      </c>
      <c r="J14" s="301">
        <f t="shared" si="0"/>
        <v>17.580000000000002</v>
      </c>
      <c r="K14" s="300">
        <f t="shared" si="0"/>
        <v>54.68</v>
      </c>
      <c r="L14" s="301">
        <f t="shared" si="0"/>
        <v>69.49</v>
      </c>
      <c r="M14" s="300">
        <f t="shared" si="0"/>
        <v>329</v>
      </c>
      <c r="N14" s="301">
        <f t="shared" si="0"/>
        <v>427</v>
      </c>
      <c r="O14" s="300">
        <f t="shared" si="0"/>
        <v>0.8500000000000001</v>
      </c>
      <c r="P14" s="302">
        <f t="shared" si="0"/>
        <v>1.47</v>
      </c>
      <c r="Q14" s="17">
        <f>R14/R37</f>
        <v>0.24107142857142858</v>
      </c>
      <c r="R14" s="56">
        <f>AVERAGE(M14:N14)</f>
        <v>378</v>
      </c>
    </row>
    <row r="15" spans="1:18" ht="29.25" customHeight="1">
      <c r="A15" s="108"/>
      <c r="B15" s="310" t="s">
        <v>1</v>
      </c>
      <c r="C15" s="311"/>
      <c r="D15" s="111"/>
      <c r="E15" s="201"/>
      <c r="F15" s="304" t="s">
        <v>6</v>
      </c>
      <c r="G15" s="305"/>
      <c r="H15" s="304"/>
      <c r="I15" s="305"/>
      <c r="J15" s="304"/>
      <c r="K15" s="305"/>
      <c r="L15" s="304" t="s">
        <v>6</v>
      </c>
      <c r="M15" s="305"/>
      <c r="N15" s="111"/>
      <c r="O15" s="201"/>
      <c r="P15" s="306"/>
      <c r="Q15" s="13"/>
      <c r="R15" s="55"/>
    </row>
    <row r="16" spans="1:18" ht="27.75" customHeight="1">
      <c r="A16" s="88"/>
      <c r="B16" s="88" t="s">
        <v>25</v>
      </c>
      <c r="C16" s="120">
        <v>200</v>
      </c>
      <c r="D16" s="100">
        <v>200</v>
      </c>
      <c r="E16" s="121">
        <v>0.66</v>
      </c>
      <c r="F16" s="122">
        <v>0.66</v>
      </c>
      <c r="G16" s="121"/>
      <c r="H16" s="122"/>
      <c r="I16" s="121">
        <v>0.46</v>
      </c>
      <c r="J16" s="122">
        <v>0.46</v>
      </c>
      <c r="K16" s="121">
        <v>22.27</v>
      </c>
      <c r="L16" s="122">
        <v>22.26</v>
      </c>
      <c r="M16" s="123">
        <v>87</v>
      </c>
      <c r="N16" s="124">
        <v>88</v>
      </c>
      <c r="O16" s="123">
        <v>7.7</v>
      </c>
      <c r="P16" s="124">
        <v>7.7</v>
      </c>
      <c r="Q16" s="17"/>
      <c r="R16" s="55"/>
    </row>
    <row r="17" spans="1:18" ht="31.5" customHeight="1" thickBot="1">
      <c r="A17" s="101"/>
      <c r="B17" s="101"/>
      <c r="C17" s="755" t="s">
        <v>5</v>
      </c>
      <c r="D17" s="756"/>
      <c r="E17" s="300">
        <f aca="true" t="shared" si="1" ref="E17:P17">SUM(E16)</f>
        <v>0.66</v>
      </c>
      <c r="F17" s="301">
        <f t="shared" si="1"/>
        <v>0.66</v>
      </c>
      <c r="G17" s="300"/>
      <c r="H17" s="301"/>
      <c r="I17" s="300">
        <f t="shared" si="1"/>
        <v>0.46</v>
      </c>
      <c r="J17" s="301">
        <f t="shared" si="1"/>
        <v>0.46</v>
      </c>
      <c r="K17" s="300">
        <f t="shared" si="1"/>
        <v>22.27</v>
      </c>
      <c r="L17" s="301">
        <f t="shared" si="1"/>
        <v>22.26</v>
      </c>
      <c r="M17" s="300">
        <f t="shared" si="1"/>
        <v>87</v>
      </c>
      <c r="N17" s="301">
        <f t="shared" si="1"/>
        <v>88</v>
      </c>
      <c r="O17" s="300">
        <f t="shared" si="1"/>
        <v>7.7</v>
      </c>
      <c r="P17" s="301">
        <f t="shared" si="1"/>
        <v>7.7</v>
      </c>
      <c r="Q17" s="17">
        <f>R17/R37</f>
        <v>0.05580357142857143</v>
      </c>
      <c r="R17" s="56">
        <f>AVERAGE(M17:N17)</f>
        <v>87.5</v>
      </c>
    </row>
    <row r="18" spans="1:18" ht="29.25" customHeight="1">
      <c r="A18" s="108"/>
      <c r="B18" s="133" t="s">
        <v>2</v>
      </c>
      <c r="C18" s="110"/>
      <c r="D18" s="111"/>
      <c r="E18" s="201"/>
      <c r="F18" s="304"/>
      <c r="G18" s="305"/>
      <c r="H18" s="304"/>
      <c r="I18" s="305"/>
      <c r="J18" s="304"/>
      <c r="K18" s="305"/>
      <c r="L18" s="304"/>
      <c r="M18" s="305"/>
      <c r="N18" s="307"/>
      <c r="O18" s="308"/>
      <c r="P18" s="306"/>
      <c r="Q18" s="19"/>
      <c r="R18" s="55"/>
    </row>
    <row r="19" spans="1:18" ht="50.25" customHeight="1">
      <c r="A19" s="88" t="s">
        <v>151</v>
      </c>
      <c r="B19" s="142" t="s">
        <v>152</v>
      </c>
      <c r="C19" s="178">
        <v>40</v>
      </c>
      <c r="D19" s="144">
        <v>60</v>
      </c>
      <c r="E19" s="94">
        <v>0.48</v>
      </c>
      <c r="F19" s="95">
        <v>0.72</v>
      </c>
      <c r="G19" s="94"/>
      <c r="H19" s="95"/>
      <c r="I19" s="94">
        <v>2.08</v>
      </c>
      <c r="J19" s="95">
        <v>3.12</v>
      </c>
      <c r="K19" s="94">
        <v>3.74</v>
      </c>
      <c r="L19" s="95">
        <v>5.61</v>
      </c>
      <c r="M19" s="98">
        <v>40</v>
      </c>
      <c r="N19" s="99">
        <v>60</v>
      </c>
      <c r="O19" s="98">
        <v>7.48</v>
      </c>
      <c r="P19" s="99">
        <v>11.22</v>
      </c>
      <c r="Q19" s="19"/>
      <c r="R19" s="55"/>
    </row>
    <row r="20" spans="1:18" ht="38.25" customHeight="1">
      <c r="A20" s="88">
        <v>106</v>
      </c>
      <c r="B20" s="142" t="s">
        <v>50</v>
      </c>
      <c r="C20" s="138">
        <v>150</v>
      </c>
      <c r="D20" s="191">
        <v>200</v>
      </c>
      <c r="E20" s="121">
        <v>3.13</v>
      </c>
      <c r="F20" s="122">
        <v>4.17</v>
      </c>
      <c r="G20" s="121">
        <v>2.1</v>
      </c>
      <c r="H20" s="122">
        <v>3</v>
      </c>
      <c r="I20" s="121">
        <v>4.2</v>
      </c>
      <c r="J20" s="122">
        <v>5.6</v>
      </c>
      <c r="K20" s="121">
        <v>10.25</v>
      </c>
      <c r="L20" s="122">
        <v>13.36</v>
      </c>
      <c r="M20" s="123">
        <v>99</v>
      </c>
      <c r="N20" s="124">
        <v>132</v>
      </c>
      <c r="O20" s="123">
        <v>4.9</v>
      </c>
      <c r="P20" s="124">
        <v>6.53</v>
      </c>
      <c r="Q20" s="19"/>
      <c r="R20" s="55"/>
    </row>
    <row r="21" spans="1:18" ht="27" customHeight="1">
      <c r="A21" s="88">
        <v>286</v>
      </c>
      <c r="B21" s="119" t="s">
        <v>115</v>
      </c>
      <c r="C21" s="77">
        <v>50</v>
      </c>
      <c r="D21" s="191">
        <v>70</v>
      </c>
      <c r="E21" s="121">
        <v>3.69</v>
      </c>
      <c r="F21" s="122">
        <v>5.17</v>
      </c>
      <c r="G21" s="121">
        <v>3.3</v>
      </c>
      <c r="H21" s="122">
        <v>4.8</v>
      </c>
      <c r="I21" s="121">
        <v>4.02</v>
      </c>
      <c r="J21" s="122">
        <v>5.63</v>
      </c>
      <c r="K21" s="121">
        <v>7.02</v>
      </c>
      <c r="L21" s="122">
        <v>9.83</v>
      </c>
      <c r="M21" s="123">
        <v>95</v>
      </c>
      <c r="N21" s="124">
        <v>133</v>
      </c>
      <c r="O21" s="123">
        <v>0.25</v>
      </c>
      <c r="P21" s="193">
        <v>0.35</v>
      </c>
      <c r="Q21" s="19"/>
      <c r="R21" s="55"/>
    </row>
    <row r="22" spans="1:18" ht="28.5" customHeight="1">
      <c r="A22" s="224">
        <v>334</v>
      </c>
      <c r="B22" s="225" t="s">
        <v>63</v>
      </c>
      <c r="C22" s="227">
        <v>100</v>
      </c>
      <c r="D22" s="506">
        <v>130</v>
      </c>
      <c r="E22" s="94">
        <v>1.68</v>
      </c>
      <c r="F22" s="95">
        <v>2.18</v>
      </c>
      <c r="G22" s="94">
        <v>1.23</v>
      </c>
      <c r="H22" s="95">
        <v>1.6</v>
      </c>
      <c r="I22" s="94">
        <v>3.37</v>
      </c>
      <c r="J22" s="95">
        <v>4.38</v>
      </c>
      <c r="K22" s="94">
        <v>9.65</v>
      </c>
      <c r="L22" s="95">
        <v>12.55</v>
      </c>
      <c r="M22" s="98">
        <v>83</v>
      </c>
      <c r="N22" s="99">
        <v>108</v>
      </c>
      <c r="O22" s="98">
        <v>3.17</v>
      </c>
      <c r="P22" s="99">
        <v>4.12</v>
      </c>
      <c r="Q22" s="19"/>
      <c r="R22" s="55"/>
    </row>
    <row r="23" spans="1:18" ht="27.75" customHeight="1">
      <c r="A23" s="88">
        <v>376</v>
      </c>
      <c r="B23" s="89" t="s">
        <v>26</v>
      </c>
      <c r="C23" s="79">
        <v>150</v>
      </c>
      <c r="D23" s="638">
        <v>200</v>
      </c>
      <c r="E23" s="94">
        <v>0.33</v>
      </c>
      <c r="F23" s="95">
        <v>0.59</v>
      </c>
      <c r="G23" s="94"/>
      <c r="H23" s="95"/>
      <c r="I23" s="94">
        <v>0.02</v>
      </c>
      <c r="J23" s="95">
        <v>0.04</v>
      </c>
      <c r="K23" s="94">
        <v>20.82</v>
      </c>
      <c r="L23" s="95">
        <v>35.01</v>
      </c>
      <c r="M23" s="98">
        <v>85</v>
      </c>
      <c r="N23" s="99">
        <v>115</v>
      </c>
      <c r="O23" s="98">
        <v>0.3</v>
      </c>
      <c r="P23" s="99">
        <v>0.4</v>
      </c>
      <c r="Q23" s="19"/>
      <c r="R23" s="55"/>
    </row>
    <row r="24" spans="1:18" ht="33.75" customHeight="1">
      <c r="A24" s="88">
        <v>700</v>
      </c>
      <c r="B24" s="119" t="s">
        <v>13</v>
      </c>
      <c r="C24" s="639">
        <v>40</v>
      </c>
      <c r="D24" s="260">
        <v>50</v>
      </c>
      <c r="E24" s="83">
        <v>3.08</v>
      </c>
      <c r="F24" s="164">
        <v>4</v>
      </c>
      <c r="G24" s="83"/>
      <c r="H24" s="164"/>
      <c r="I24" s="83">
        <v>0.53</v>
      </c>
      <c r="J24" s="164">
        <v>0.66</v>
      </c>
      <c r="K24" s="83">
        <v>15.08</v>
      </c>
      <c r="L24" s="164">
        <v>18.85</v>
      </c>
      <c r="M24" s="165">
        <v>80</v>
      </c>
      <c r="N24" s="166">
        <v>100</v>
      </c>
      <c r="O24" s="167"/>
      <c r="P24" s="168"/>
      <c r="Q24" s="9"/>
      <c r="R24" s="55"/>
    </row>
    <row r="25" spans="1:18" ht="28.5" customHeight="1" thickBot="1">
      <c r="A25" s="101"/>
      <c r="B25" s="102"/>
      <c r="C25" s="759" t="s">
        <v>5</v>
      </c>
      <c r="D25" s="756"/>
      <c r="E25" s="300">
        <f aca="true" t="shared" si="2" ref="E25:P25">SUM(E19:E24)</f>
        <v>12.39</v>
      </c>
      <c r="F25" s="301">
        <f t="shared" si="2"/>
        <v>16.83</v>
      </c>
      <c r="G25" s="300">
        <f t="shared" si="2"/>
        <v>6.630000000000001</v>
      </c>
      <c r="H25" s="301">
        <f t="shared" si="2"/>
        <v>9.4</v>
      </c>
      <c r="I25" s="300">
        <f t="shared" si="2"/>
        <v>14.22</v>
      </c>
      <c r="J25" s="301">
        <f t="shared" si="2"/>
        <v>19.429999999999996</v>
      </c>
      <c r="K25" s="300">
        <f t="shared" si="2"/>
        <v>66.56</v>
      </c>
      <c r="L25" s="301">
        <f t="shared" si="2"/>
        <v>95.20999999999998</v>
      </c>
      <c r="M25" s="300">
        <f t="shared" si="2"/>
        <v>482</v>
      </c>
      <c r="N25" s="301">
        <f t="shared" si="2"/>
        <v>648</v>
      </c>
      <c r="O25" s="300">
        <f t="shared" si="2"/>
        <v>16.1</v>
      </c>
      <c r="P25" s="301">
        <f t="shared" si="2"/>
        <v>22.62</v>
      </c>
      <c r="Q25" s="17">
        <f>R25/R37</f>
        <v>0.36033163265306123</v>
      </c>
      <c r="R25" s="56">
        <f>AVERAGE(M25:N25)</f>
        <v>565</v>
      </c>
    </row>
    <row r="26" spans="1:18" ht="28.5" customHeight="1">
      <c r="A26" s="108"/>
      <c r="B26" s="133" t="s">
        <v>43</v>
      </c>
      <c r="C26" s="110"/>
      <c r="D26" s="111"/>
      <c r="E26" s="201"/>
      <c r="F26" s="304"/>
      <c r="G26" s="305"/>
      <c r="H26" s="304"/>
      <c r="I26" s="305"/>
      <c r="J26" s="304"/>
      <c r="K26" s="305"/>
      <c r="L26" s="304"/>
      <c r="M26" s="305"/>
      <c r="N26" s="307"/>
      <c r="O26" s="308"/>
      <c r="P26" s="306"/>
      <c r="Q26" s="17"/>
      <c r="R26" s="55"/>
    </row>
    <row r="27" spans="1:18" ht="27.75" customHeight="1">
      <c r="A27" s="88">
        <v>401</v>
      </c>
      <c r="B27" s="89" t="s">
        <v>35</v>
      </c>
      <c r="C27" s="79">
        <v>150</v>
      </c>
      <c r="D27" s="100">
        <v>180</v>
      </c>
      <c r="E27" s="83">
        <v>4.35</v>
      </c>
      <c r="F27" s="164">
        <v>5.8</v>
      </c>
      <c r="G27" s="94">
        <v>4.35</v>
      </c>
      <c r="H27" s="164">
        <v>5.8</v>
      </c>
      <c r="I27" s="169">
        <v>3.75</v>
      </c>
      <c r="J27" s="170">
        <v>5</v>
      </c>
      <c r="K27" s="83">
        <v>6</v>
      </c>
      <c r="L27" s="164">
        <v>8</v>
      </c>
      <c r="M27" s="165">
        <v>75</v>
      </c>
      <c r="N27" s="166">
        <v>100</v>
      </c>
      <c r="O27" s="96">
        <v>1.05</v>
      </c>
      <c r="P27" s="95">
        <v>1.4</v>
      </c>
      <c r="Q27" s="17"/>
      <c r="R27" s="55"/>
    </row>
    <row r="28" spans="1:18" ht="24.75" customHeight="1">
      <c r="A28" s="88"/>
      <c r="B28" s="89" t="s">
        <v>192</v>
      </c>
      <c r="C28" s="79">
        <v>20</v>
      </c>
      <c r="D28" s="100">
        <v>20</v>
      </c>
      <c r="E28" s="121">
        <v>1.75</v>
      </c>
      <c r="F28" s="122">
        <v>3.5</v>
      </c>
      <c r="G28" s="121">
        <v>1.08</v>
      </c>
      <c r="H28" s="122">
        <v>1.6</v>
      </c>
      <c r="I28" s="121">
        <v>1.77</v>
      </c>
      <c r="J28" s="122">
        <v>3.54</v>
      </c>
      <c r="K28" s="121">
        <v>4.49</v>
      </c>
      <c r="L28" s="122">
        <v>8.98</v>
      </c>
      <c r="M28" s="123">
        <v>42</v>
      </c>
      <c r="N28" s="124">
        <v>84</v>
      </c>
      <c r="O28" s="123"/>
      <c r="P28" s="124"/>
      <c r="Q28" s="20"/>
      <c r="R28" s="55"/>
    </row>
    <row r="29" spans="1:18" ht="32.25" customHeight="1" thickBot="1">
      <c r="A29" s="101"/>
      <c r="B29" s="102"/>
      <c r="C29" s="759" t="s">
        <v>5</v>
      </c>
      <c r="D29" s="756"/>
      <c r="E29" s="314">
        <f aca="true" t="shared" si="3" ref="E29:P29">SUM(E27:E28)</f>
        <v>6.1</v>
      </c>
      <c r="F29" s="315">
        <f t="shared" si="3"/>
        <v>9.3</v>
      </c>
      <c r="G29" s="314">
        <f t="shared" si="3"/>
        <v>5.43</v>
      </c>
      <c r="H29" s="315">
        <f t="shared" si="3"/>
        <v>7.4</v>
      </c>
      <c r="I29" s="314">
        <f t="shared" si="3"/>
        <v>5.52</v>
      </c>
      <c r="J29" s="315">
        <f t="shared" si="3"/>
        <v>8.54</v>
      </c>
      <c r="K29" s="314">
        <f t="shared" si="3"/>
        <v>10.49</v>
      </c>
      <c r="L29" s="315">
        <f t="shared" si="3"/>
        <v>16.98</v>
      </c>
      <c r="M29" s="314">
        <f t="shared" si="3"/>
        <v>117</v>
      </c>
      <c r="N29" s="315">
        <f t="shared" si="3"/>
        <v>184</v>
      </c>
      <c r="O29" s="314">
        <f t="shared" si="3"/>
        <v>1.05</v>
      </c>
      <c r="P29" s="315">
        <f t="shared" si="3"/>
        <v>1.4</v>
      </c>
      <c r="Q29" s="17">
        <f>R29/R37</f>
        <v>0.09598214285714286</v>
      </c>
      <c r="R29" s="56">
        <f>AVERAGE(M29:N29)</f>
        <v>150.5</v>
      </c>
    </row>
    <row r="30" spans="1:18" ht="27.75" customHeight="1">
      <c r="A30" s="108"/>
      <c r="B30" s="133" t="s">
        <v>42</v>
      </c>
      <c r="C30" s="110"/>
      <c r="D30" s="111"/>
      <c r="E30" s="201"/>
      <c r="F30" s="304"/>
      <c r="G30" s="305"/>
      <c r="H30" s="304"/>
      <c r="I30" s="305"/>
      <c r="J30" s="304"/>
      <c r="K30" s="305"/>
      <c r="L30" s="304"/>
      <c r="M30" s="305"/>
      <c r="N30" s="307"/>
      <c r="O30" s="308"/>
      <c r="P30" s="306"/>
      <c r="Q30" s="19"/>
      <c r="R30" s="55"/>
    </row>
    <row r="31" spans="1:18" ht="26.25" customHeight="1">
      <c r="A31" s="138" t="s">
        <v>61</v>
      </c>
      <c r="B31" s="561" t="s">
        <v>47</v>
      </c>
      <c r="C31" s="181">
        <v>50</v>
      </c>
      <c r="D31" s="182">
        <v>60</v>
      </c>
      <c r="E31" s="94">
        <v>3.5</v>
      </c>
      <c r="F31" s="189">
        <v>4.32</v>
      </c>
      <c r="G31" s="188">
        <v>0.13</v>
      </c>
      <c r="H31" s="189">
        <v>0.24</v>
      </c>
      <c r="I31" s="94">
        <v>3.18</v>
      </c>
      <c r="J31" s="95">
        <v>3.82</v>
      </c>
      <c r="K31" s="94">
        <v>11.52</v>
      </c>
      <c r="L31" s="95">
        <v>13.83</v>
      </c>
      <c r="M31" s="98">
        <v>110</v>
      </c>
      <c r="N31" s="99">
        <v>132</v>
      </c>
      <c r="O31" s="98">
        <v>0.1</v>
      </c>
      <c r="P31" s="99">
        <v>0.12</v>
      </c>
      <c r="Q31" s="19"/>
      <c r="R31" s="55"/>
    </row>
    <row r="32" spans="1:18" ht="39" customHeight="1">
      <c r="A32" s="722" t="s">
        <v>95</v>
      </c>
      <c r="B32" s="723" t="s">
        <v>87</v>
      </c>
      <c r="C32" s="724">
        <v>40</v>
      </c>
      <c r="D32" s="725">
        <v>60</v>
      </c>
      <c r="E32" s="726">
        <v>1.3</v>
      </c>
      <c r="F32" s="727">
        <v>1.95</v>
      </c>
      <c r="G32" s="728"/>
      <c r="H32" s="727"/>
      <c r="I32" s="728">
        <v>2.4</v>
      </c>
      <c r="J32" s="727">
        <v>3.4</v>
      </c>
      <c r="K32" s="726">
        <v>6.6</v>
      </c>
      <c r="L32" s="729">
        <v>9.9</v>
      </c>
      <c r="M32" s="730">
        <v>36</v>
      </c>
      <c r="N32" s="731">
        <v>54</v>
      </c>
      <c r="O32" s="730">
        <v>1.6</v>
      </c>
      <c r="P32" s="732">
        <v>2.4</v>
      </c>
      <c r="Q32" s="19"/>
      <c r="R32" s="55"/>
    </row>
    <row r="33" spans="1:18" ht="26.25" customHeight="1">
      <c r="A33" s="88">
        <v>135</v>
      </c>
      <c r="B33" s="89" t="s">
        <v>119</v>
      </c>
      <c r="C33" s="190">
        <v>150</v>
      </c>
      <c r="D33" s="215">
        <v>180</v>
      </c>
      <c r="E33" s="121">
        <v>2.13</v>
      </c>
      <c r="F33" s="122">
        <v>2.56</v>
      </c>
      <c r="G33" s="121">
        <v>2.6</v>
      </c>
      <c r="H33" s="122">
        <v>3.27</v>
      </c>
      <c r="I33" s="121">
        <v>4.04</v>
      </c>
      <c r="J33" s="122">
        <v>4.85</v>
      </c>
      <c r="K33" s="121">
        <v>16.77</v>
      </c>
      <c r="L33" s="122">
        <v>20.12</v>
      </c>
      <c r="M33" s="123">
        <v>100</v>
      </c>
      <c r="N33" s="124">
        <v>120</v>
      </c>
      <c r="O33" s="123">
        <v>2.49</v>
      </c>
      <c r="P33" s="124">
        <v>3.11</v>
      </c>
      <c r="Q33" s="19"/>
      <c r="R33" s="55"/>
    </row>
    <row r="34" spans="1:18" ht="27.75" customHeight="1">
      <c r="A34" s="88">
        <v>393</v>
      </c>
      <c r="B34" s="89" t="s">
        <v>193</v>
      </c>
      <c r="C34" s="190">
        <v>150</v>
      </c>
      <c r="D34" s="191">
        <v>200</v>
      </c>
      <c r="E34" s="150">
        <v>0.14</v>
      </c>
      <c r="F34" s="151">
        <v>0.19</v>
      </c>
      <c r="G34" s="94"/>
      <c r="H34" s="95"/>
      <c r="I34" s="150">
        <v>0.06</v>
      </c>
      <c r="J34" s="151">
        <v>0.03</v>
      </c>
      <c r="K34" s="150">
        <v>10.84</v>
      </c>
      <c r="L34" s="151">
        <v>15.12</v>
      </c>
      <c r="M34" s="150">
        <v>44</v>
      </c>
      <c r="N34" s="192">
        <v>61</v>
      </c>
      <c r="O34" s="98">
        <v>2.13</v>
      </c>
      <c r="P34" s="193">
        <v>2.84</v>
      </c>
      <c r="Q34" s="19"/>
      <c r="R34" s="55"/>
    </row>
    <row r="35" spans="1:18" ht="36.75" customHeight="1">
      <c r="A35" s="88">
        <v>701</v>
      </c>
      <c r="B35" s="119" t="s">
        <v>30</v>
      </c>
      <c r="C35" s="614">
        <v>25</v>
      </c>
      <c r="D35" s="570">
        <v>30</v>
      </c>
      <c r="E35" s="121">
        <v>1.9</v>
      </c>
      <c r="F35" s="122">
        <v>2.28</v>
      </c>
      <c r="G35" s="121">
        <v>0.04</v>
      </c>
      <c r="H35" s="122">
        <v>0.04</v>
      </c>
      <c r="I35" s="121">
        <v>0.23</v>
      </c>
      <c r="J35" s="122">
        <v>0.27</v>
      </c>
      <c r="K35" s="121">
        <v>11.68</v>
      </c>
      <c r="L35" s="122">
        <v>14.01</v>
      </c>
      <c r="M35" s="123">
        <v>53</v>
      </c>
      <c r="N35" s="124">
        <v>64</v>
      </c>
      <c r="O35" s="242"/>
      <c r="P35" s="243"/>
      <c r="Q35" s="9"/>
      <c r="R35" s="55"/>
    </row>
    <row r="36" spans="1:18" ht="34.5" customHeight="1" thickBot="1">
      <c r="A36" s="101"/>
      <c r="B36" s="102"/>
      <c r="C36" s="738" t="s">
        <v>5</v>
      </c>
      <c r="D36" s="739"/>
      <c r="E36" s="267">
        <f aca="true" t="shared" si="4" ref="E36:O36">SUM(E31:E35)</f>
        <v>8.969999999999999</v>
      </c>
      <c r="F36" s="560">
        <f t="shared" si="4"/>
        <v>11.299999999999999</v>
      </c>
      <c r="G36" s="267">
        <f t="shared" si="4"/>
        <v>2.77</v>
      </c>
      <c r="H36" s="560">
        <f t="shared" si="4"/>
        <v>3.55</v>
      </c>
      <c r="I36" s="267">
        <f t="shared" si="4"/>
        <v>9.910000000000002</v>
      </c>
      <c r="J36" s="560">
        <f t="shared" si="4"/>
        <v>12.37</v>
      </c>
      <c r="K36" s="267">
        <f t="shared" si="4"/>
        <v>57.410000000000004</v>
      </c>
      <c r="L36" s="560">
        <f t="shared" si="4"/>
        <v>72.98</v>
      </c>
      <c r="M36" s="267">
        <f t="shared" si="4"/>
        <v>343</v>
      </c>
      <c r="N36" s="560">
        <f t="shared" si="4"/>
        <v>431</v>
      </c>
      <c r="O36" s="267">
        <f t="shared" si="4"/>
        <v>6.32</v>
      </c>
      <c r="P36" s="560">
        <f>SUM(P31:P35)</f>
        <v>8.469999999999999</v>
      </c>
      <c r="Q36" s="266">
        <f>R36/R37</f>
        <v>0.24681122448979592</v>
      </c>
      <c r="R36" s="268">
        <f>AVERAGE(M36:N36)</f>
        <v>387</v>
      </c>
    </row>
    <row r="37" spans="1:18" ht="31.5" customHeight="1" thickBot="1">
      <c r="A37" s="320"/>
      <c r="B37" s="321"/>
      <c r="C37" s="757" t="s">
        <v>14</v>
      </c>
      <c r="D37" s="758"/>
      <c r="E37" s="270">
        <f aca="true" t="shared" si="5" ref="E37:Q37">SUM(E14+E17+E25+E29+E36)</f>
        <v>39.52</v>
      </c>
      <c r="F37" s="271">
        <f t="shared" si="5"/>
        <v>53.25</v>
      </c>
      <c r="G37" s="270">
        <f t="shared" si="5"/>
        <v>24.5</v>
      </c>
      <c r="H37" s="271">
        <f t="shared" si="5"/>
        <v>30.000000000000004</v>
      </c>
      <c r="I37" s="270">
        <f t="shared" si="5"/>
        <v>43.010000000000005</v>
      </c>
      <c r="J37" s="271">
        <f t="shared" si="5"/>
        <v>58.379999999999995</v>
      </c>
      <c r="K37" s="270">
        <f t="shared" si="5"/>
        <v>211.41</v>
      </c>
      <c r="L37" s="271">
        <f t="shared" si="5"/>
        <v>276.91999999999996</v>
      </c>
      <c r="M37" s="272">
        <f t="shared" si="5"/>
        <v>1358</v>
      </c>
      <c r="N37" s="273">
        <f t="shared" si="5"/>
        <v>1778</v>
      </c>
      <c r="O37" s="270">
        <f t="shared" si="5"/>
        <v>32.02</v>
      </c>
      <c r="P37" s="274">
        <f t="shared" si="5"/>
        <v>41.66</v>
      </c>
      <c r="Q37" s="275">
        <f t="shared" si="5"/>
        <v>1</v>
      </c>
      <c r="R37" s="264">
        <f>AVERAGE(M37:N37)</f>
        <v>1568</v>
      </c>
    </row>
    <row r="38" spans="1:18" ht="15" customHeight="1" thickBot="1">
      <c r="A38" s="747"/>
      <c r="B38" s="748"/>
      <c r="C38" s="748"/>
      <c r="D38" s="748"/>
      <c r="E38" s="748"/>
      <c r="F38" s="748"/>
      <c r="G38" s="748"/>
      <c r="H38" s="748"/>
      <c r="I38" s="748"/>
      <c r="J38" s="748"/>
      <c r="K38" s="748"/>
      <c r="L38" s="748"/>
      <c r="M38" s="748"/>
      <c r="N38" s="748"/>
      <c r="O38" s="748"/>
      <c r="P38" s="749"/>
      <c r="Q38" s="7"/>
      <c r="R38" s="55"/>
    </row>
    <row r="39" spans="1:18" ht="51.75" customHeight="1">
      <c r="A39" s="201"/>
      <c r="B39" s="750" t="s">
        <v>24</v>
      </c>
      <c r="C39" s="751"/>
      <c r="D39" s="752"/>
      <c r="E39" s="29">
        <v>42</v>
      </c>
      <c r="F39" s="29">
        <v>54</v>
      </c>
      <c r="G39" s="29">
        <f>E39*Q40/C40</f>
        <v>27.3</v>
      </c>
      <c r="H39" s="29">
        <f>F39*Q39/C40</f>
        <v>32.4</v>
      </c>
      <c r="I39" s="29">
        <v>47</v>
      </c>
      <c r="J39" s="29">
        <v>60</v>
      </c>
      <c r="K39" s="29">
        <v>203</v>
      </c>
      <c r="L39" s="30">
        <v>261</v>
      </c>
      <c r="M39" s="31">
        <v>1400</v>
      </c>
      <c r="N39" s="32">
        <v>1800</v>
      </c>
      <c r="O39" s="32">
        <v>50</v>
      </c>
      <c r="P39" s="33">
        <v>45</v>
      </c>
      <c r="Q39" s="59">
        <v>60</v>
      </c>
      <c r="R39" s="55"/>
    </row>
    <row r="40" spans="1:18" ht="36" customHeight="1" thickBot="1">
      <c r="A40" s="207"/>
      <c r="B40" s="208" t="s">
        <v>27</v>
      </c>
      <c r="C40" s="753">
        <v>100</v>
      </c>
      <c r="D40" s="754"/>
      <c r="E40" s="35">
        <f>E37*C40/E39-C40</f>
        <v>-5.904761904761898</v>
      </c>
      <c r="F40" s="35">
        <f>F37*C40/F39-C40</f>
        <v>-1.3888888888888857</v>
      </c>
      <c r="G40" s="35">
        <f>G37*C40/G39-C40</f>
        <v>-10.256410256410263</v>
      </c>
      <c r="H40" s="35">
        <f>H37*C40/H39-C40</f>
        <v>-7.407407407407391</v>
      </c>
      <c r="I40" s="35">
        <f>I37*C40/I39-C40</f>
        <v>-8.489361702127638</v>
      </c>
      <c r="J40" s="35">
        <f>J37*C40/J39-C40</f>
        <v>-2.700000000000003</v>
      </c>
      <c r="K40" s="35">
        <f>K37*C40/K39-C40</f>
        <v>4.142857142857139</v>
      </c>
      <c r="L40" s="36">
        <f>L37*C40/L39-C40</f>
        <v>6.099616858237539</v>
      </c>
      <c r="M40" s="35">
        <f>M37*C40/M39-C40</f>
        <v>-3</v>
      </c>
      <c r="N40" s="35">
        <f>N37*C40/N39-C40</f>
        <v>-1.2222222222222285</v>
      </c>
      <c r="O40" s="35">
        <f>O37*C40/O39-C40</f>
        <v>-35.959999999999994</v>
      </c>
      <c r="P40" s="37">
        <f>P37*C40/P39-C40</f>
        <v>-7.422222222222217</v>
      </c>
      <c r="Q40" s="60">
        <v>65</v>
      </c>
      <c r="R40" s="55"/>
    </row>
    <row r="41" spans="1:16" ht="18.75">
      <c r="A41" s="38"/>
      <c r="B41" s="38"/>
      <c r="C41" s="38"/>
      <c r="D41" s="38"/>
      <c r="E41" s="38"/>
      <c r="F41" s="256"/>
      <c r="G41" s="256"/>
      <c r="H41" s="256"/>
      <c r="I41" s="256"/>
      <c r="J41" s="257"/>
      <c r="K41" s="257"/>
      <c r="L41" s="38"/>
      <c r="M41" s="38"/>
      <c r="N41" s="38"/>
      <c r="O41" s="38"/>
      <c r="P41" s="38"/>
    </row>
    <row r="42" spans="1:16" ht="18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50" spans="1:15" ht="18">
      <c r="A50" s="38" t="s">
        <v>163</v>
      </c>
      <c r="B50" s="38"/>
      <c r="C50" s="737" t="s">
        <v>162</v>
      </c>
      <c r="D50" s="737"/>
      <c r="E50" s="737"/>
      <c r="F50" s="737"/>
      <c r="G50" s="38"/>
      <c r="H50" s="38"/>
      <c r="I50" s="38"/>
      <c r="J50" s="38"/>
      <c r="K50" s="38"/>
      <c r="L50" s="737"/>
      <c r="M50" s="737"/>
      <c r="N50" s="737"/>
      <c r="O50" s="737"/>
    </row>
  </sheetData>
  <sheetProtection/>
  <mergeCells count="24">
    <mergeCell ref="M7:N9"/>
    <mergeCell ref="O7:P9"/>
    <mergeCell ref="K8:L9"/>
    <mergeCell ref="E8:H8"/>
    <mergeCell ref="C17:D17"/>
    <mergeCell ref="C37:D37"/>
    <mergeCell ref="C25:D25"/>
    <mergeCell ref="C29:D29"/>
    <mergeCell ref="A1:O1"/>
    <mergeCell ref="K2:O2"/>
    <mergeCell ref="A4:P4"/>
    <mergeCell ref="B3:P3"/>
    <mergeCell ref="C7:D9"/>
    <mergeCell ref="E7:L7"/>
    <mergeCell ref="L50:O50"/>
    <mergeCell ref="C36:D36"/>
    <mergeCell ref="E9:F9"/>
    <mergeCell ref="G9:H9"/>
    <mergeCell ref="I8:J9"/>
    <mergeCell ref="C50:F50"/>
    <mergeCell ref="A38:P38"/>
    <mergeCell ref="B39:D39"/>
    <mergeCell ref="C40:D40"/>
    <mergeCell ref="C14:D14"/>
  </mergeCells>
  <conditionalFormatting sqref="F17:G17 J17:O17 R17">
    <cfRule type="duplicateValues" priority="9" dxfId="130" stopIfTrue="1">
      <formula>AND(COUNTIF($F$17:$G$17,F17)+COUNTIF($J$17:$O$17,F17)+COUNTIF($R$17:$R$17,F17)&gt;1,NOT(ISBLANK(F17)))</formula>
    </cfRule>
  </conditionalFormatting>
  <conditionalFormatting sqref="F14 J14:O14 R14">
    <cfRule type="duplicateValues" priority="8" dxfId="130" stopIfTrue="1">
      <formula>AND(COUNTIF($F$14:$F$14,F14)+COUNTIF($J$14:$O$14,F14)+COUNTIF($R$14:$R$14,F14)&gt;1,NOT(ISBLANK(F14)))</formula>
    </cfRule>
  </conditionalFormatting>
  <conditionalFormatting sqref="H17">
    <cfRule type="duplicateValues" priority="7" dxfId="130" stopIfTrue="1">
      <formula>AND(COUNTIF($H$17:$H$17,H17)&gt;1,NOT(ISBLANK(H17)))</formula>
    </cfRule>
  </conditionalFormatting>
  <conditionalFormatting sqref="H14">
    <cfRule type="duplicateValues" priority="6" dxfId="130" stopIfTrue="1">
      <formula>AND(COUNTIF($H$14:$H$14,H14)&gt;1,NOT(ISBLANK(H14)))</formula>
    </cfRule>
  </conditionalFormatting>
  <conditionalFormatting sqref="E14">
    <cfRule type="duplicateValues" priority="5" dxfId="130" stopIfTrue="1">
      <formula>AND(COUNTIF($E$14:$E$14,E14)&gt;1,NOT(ISBLANK(E14)))</formula>
    </cfRule>
  </conditionalFormatting>
  <conditionalFormatting sqref="G14">
    <cfRule type="duplicateValues" priority="4" dxfId="130" stopIfTrue="1">
      <formula>AND(COUNTIF($G$14:$G$14,G14)&gt;1,NOT(ISBLANK(G14)))</formula>
    </cfRule>
  </conditionalFormatting>
  <conditionalFormatting sqref="I14">
    <cfRule type="duplicateValues" priority="3" dxfId="130" stopIfTrue="1">
      <formula>AND(COUNTIF($I$14:$I$14,I14)&gt;1,NOT(ISBLANK(I14)))</formula>
    </cfRule>
  </conditionalFormatting>
  <conditionalFormatting sqref="E17">
    <cfRule type="duplicateValues" priority="2" dxfId="130" stopIfTrue="1">
      <formula>AND(COUNTIF($E$17:$E$17,E17)&gt;1,NOT(ISBLANK(E17)))</formula>
    </cfRule>
  </conditionalFormatting>
  <conditionalFormatting sqref="I17">
    <cfRule type="duplicateValues" priority="1" dxfId="130" stopIfTrue="1">
      <formula>AND(COUNTIF($I$17:$I$17,I17)&gt;1,NOT(ISBLANK(I17)))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K47"/>
  <sheetViews>
    <sheetView zoomScale="70" zoomScaleNormal="70" zoomScalePageLayoutView="0" workbookViewId="0" topLeftCell="A21">
      <selection activeCell="A29" sqref="A29:P29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7.75390625" style="0" customWidth="1"/>
    <col min="4" max="5" width="8.25390625" style="0" customWidth="1"/>
    <col min="6" max="6" width="8.875" style="0" customWidth="1"/>
    <col min="7" max="8" width="9.25390625" style="0" customWidth="1"/>
    <col min="9" max="9" width="8.75390625" style="0" customWidth="1"/>
    <col min="10" max="10" width="9.125" style="0" customWidth="1"/>
    <col min="11" max="11" width="9.375" style="0" customWidth="1"/>
    <col min="12" max="12" width="10.25390625" style="0" customWidth="1"/>
    <col min="13" max="13" width="8.375" style="0" customWidth="1"/>
    <col min="14" max="14" width="8.75390625" style="0" customWidth="1"/>
    <col min="15" max="16" width="9.25390625" style="0" customWidth="1"/>
    <col min="17" max="17" width="5.75390625" style="0" customWidth="1"/>
  </cols>
  <sheetData>
    <row r="3" spans="1:37" ht="20.25">
      <c r="A3" s="760" t="s">
        <v>160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6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7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761" t="s">
        <v>158</v>
      </c>
      <c r="L4" s="761"/>
      <c r="M4" s="761"/>
      <c r="N4" s="761"/>
      <c r="O4" s="761"/>
      <c r="P4" s="6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17" ht="42" customHeight="1">
      <c r="A5" s="65"/>
      <c r="B5" s="763" t="s">
        <v>188</v>
      </c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8"/>
    </row>
    <row r="6" spans="1:16" ht="85.5" customHeight="1" thickBot="1">
      <c r="A6" s="762" t="s">
        <v>159</v>
      </c>
      <c r="B6" s="761"/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</row>
    <row r="7" spans="1:17" ht="65.25" customHeight="1" thickBot="1">
      <c r="A7" s="276" t="s">
        <v>79</v>
      </c>
      <c r="B7" s="293" t="s">
        <v>20</v>
      </c>
      <c r="C7" s="764" t="s">
        <v>21</v>
      </c>
      <c r="D7" s="765"/>
      <c r="E7" s="764" t="s">
        <v>22</v>
      </c>
      <c r="F7" s="770"/>
      <c r="G7" s="770"/>
      <c r="H7" s="770"/>
      <c r="I7" s="770"/>
      <c r="J7" s="770"/>
      <c r="K7" s="770"/>
      <c r="L7" s="741"/>
      <c r="M7" s="771" t="s">
        <v>23</v>
      </c>
      <c r="N7" s="772"/>
      <c r="O7" s="776" t="s">
        <v>41</v>
      </c>
      <c r="P7" s="777"/>
      <c r="Q7" s="6"/>
    </row>
    <row r="8" spans="1:18" ht="27.75" customHeight="1" thickBot="1">
      <c r="A8" s="68"/>
      <c r="B8" s="69"/>
      <c r="C8" s="766"/>
      <c r="D8" s="767"/>
      <c r="E8" s="784" t="s">
        <v>7</v>
      </c>
      <c r="F8" s="785"/>
      <c r="G8" s="785"/>
      <c r="H8" s="786"/>
      <c r="I8" s="744" t="s">
        <v>8</v>
      </c>
      <c r="J8" s="745"/>
      <c r="K8" s="744" t="s">
        <v>9</v>
      </c>
      <c r="L8" s="745"/>
      <c r="M8" s="773"/>
      <c r="N8" s="749"/>
      <c r="O8" s="778"/>
      <c r="P8" s="779"/>
      <c r="Q8" s="9"/>
      <c r="R8" s="55"/>
    </row>
    <row r="9" spans="1:18" ht="18.75" thickBot="1">
      <c r="A9" s="70"/>
      <c r="B9" s="71"/>
      <c r="C9" s="768"/>
      <c r="D9" s="769"/>
      <c r="E9" s="740" t="s">
        <v>28</v>
      </c>
      <c r="F9" s="741"/>
      <c r="G9" s="742" t="s">
        <v>29</v>
      </c>
      <c r="H9" s="743"/>
      <c r="I9" s="746"/>
      <c r="J9" s="743"/>
      <c r="K9" s="782"/>
      <c r="L9" s="783"/>
      <c r="M9" s="774"/>
      <c r="N9" s="775"/>
      <c r="O9" s="780"/>
      <c r="P9" s="781"/>
      <c r="Q9" s="10"/>
      <c r="R9" s="55"/>
    </row>
    <row r="10" spans="1:18" ht="40.5" customHeight="1" thickBot="1">
      <c r="A10" s="335"/>
      <c r="B10" s="336" t="s">
        <v>0</v>
      </c>
      <c r="C10" s="337" t="s">
        <v>80</v>
      </c>
      <c r="D10" s="338" t="s">
        <v>81</v>
      </c>
      <c r="E10" s="339" t="s">
        <v>80</v>
      </c>
      <c r="F10" s="338" t="s">
        <v>81</v>
      </c>
      <c r="G10" s="337" t="s">
        <v>80</v>
      </c>
      <c r="H10" s="338" t="s">
        <v>81</v>
      </c>
      <c r="I10" s="339" t="s">
        <v>80</v>
      </c>
      <c r="J10" s="338" t="s">
        <v>81</v>
      </c>
      <c r="K10" s="339" t="s">
        <v>80</v>
      </c>
      <c r="L10" s="338" t="s">
        <v>81</v>
      </c>
      <c r="M10" s="339" t="s">
        <v>80</v>
      </c>
      <c r="N10" s="338" t="s">
        <v>81</v>
      </c>
      <c r="O10" s="339" t="s">
        <v>80</v>
      </c>
      <c r="P10" s="338" t="s">
        <v>81</v>
      </c>
      <c r="Q10" s="10"/>
      <c r="R10" s="55"/>
    </row>
    <row r="11" spans="1:18" ht="34.5" customHeight="1">
      <c r="A11" s="447" t="s">
        <v>73</v>
      </c>
      <c r="B11" s="528" t="s">
        <v>72</v>
      </c>
      <c r="C11" s="694">
        <v>150</v>
      </c>
      <c r="D11" s="695">
        <v>200</v>
      </c>
      <c r="E11" s="587">
        <v>4.33</v>
      </c>
      <c r="F11" s="588">
        <v>5.77</v>
      </c>
      <c r="G11" s="574">
        <v>2.53</v>
      </c>
      <c r="H11" s="575">
        <v>3.37</v>
      </c>
      <c r="I11" s="587">
        <v>4.96</v>
      </c>
      <c r="J11" s="588">
        <v>6.61</v>
      </c>
      <c r="K11" s="696">
        <v>18.76</v>
      </c>
      <c r="L11" s="697">
        <v>25.01</v>
      </c>
      <c r="M11" s="616">
        <v>156</v>
      </c>
      <c r="N11" s="698">
        <v>208</v>
      </c>
      <c r="O11" s="574">
        <v>1.52</v>
      </c>
      <c r="P11" s="575">
        <v>2.03</v>
      </c>
      <c r="Q11" s="12"/>
      <c r="R11" s="55"/>
    </row>
    <row r="12" spans="1:18" ht="29.25" customHeight="1">
      <c r="A12" s="386">
        <v>1</v>
      </c>
      <c r="B12" s="341" t="s">
        <v>186</v>
      </c>
      <c r="C12" s="366" t="s">
        <v>82</v>
      </c>
      <c r="D12" s="367" t="s">
        <v>83</v>
      </c>
      <c r="E12" s="346">
        <v>2.35</v>
      </c>
      <c r="F12" s="347">
        <v>3.1</v>
      </c>
      <c r="G12" s="344">
        <v>0.065</v>
      </c>
      <c r="H12" s="345">
        <v>0.04</v>
      </c>
      <c r="I12" s="346">
        <v>3.32</v>
      </c>
      <c r="J12" s="347">
        <v>3.4</v>
      </c>
      <c r="K12" s="344">
        <v>14.84</v>
      </c>
      <c r="L12" s="345">
        <v>19.77</v>
      </c>
      <c r="M12" s="430">
        <v>95</v>
      </c>
      <c r="N12" s="699">
        <v>115</v>
      </c>
      <c r="O12" s="580"/>
      <c r="P12" s="351"/>
      <c r="Q12" s="13"/>
      <c r="R12" s="55"/>
    </row>
    <row r="13" spans="1:18" ht="30.75" customHeight="1">
      <c r="A13" s="386">
        <v>7</v>
      </c>
      <c r="B13" s="700" t="s">
        <v>17</v>
      </c>
      <c r="C13" s="442">
        <v>6</v>
      </c>
      <c r="D13" s="360">
        <v>10</v>
      </c>
      <c r="E13" s="346">
        <v>1.56</v>
      </c>
      <c r="F13" s="347">
        <v>2.6</v>
      </c>
      <c r="G13" s="344">
        <v>1.56</v>
      </c>
      <c r="H13" s="345">
        <v>2.6</v>
      </c>
      <c r="I13" s="346">
        <v>1.52</v>
      </c>
      <c r="J13" s="347">
        <v>2.53</v>
      </c>
      <c r="K13" s="344">
        <v>0</v>
      </c>
      <c r="L13" s="345">
        <v>0</v>
      </c>
      <c r="M13" s="430">
        <v>21</v>
      </c>
      <c r="N13" s="699">
        <v>35</v>
      </c>
      <c r="O13" s="350"/>
      <c r="P13" s="351"/>
      <c r="Q13" s="14"/>
      <c r="R13" s="55"/>
    </row>
    <row r="14" spans="1:18" ht="28.5" customHeight="1">
      <c r="A14" s="386">
        <v>395</v>
      </c>
      <c r="B14" s="528" t="s">
        <v>12</v>
      </c>
      <c r="C14" s="442">
        <v>150</v>
      </c>
      <c r="D14" s="360">
        <v>200</v>
      </c>
      <c r="E14" s="346">
        <v>3.48</v>
      </c>
      <c r="F14" s="347">
        <v>4.64</v>
      </c>
      <c r="G14" s="344">
        <v>3.27</v>
      </c>
      <c r="H14" s="345">
        <v>3.27</v>
      </c>
      <c r="I14" s="346">
        <v>3.84</v>
      </c>
      <c r="J14" s="347">
        <v>5.12</v>
      </c>
      <c r="K14" s="344">
        <v>14.45</v>
      </c>
      <c r="L14" s="345">
        <v>17.26</v>
      </c>
      <c r="M14" s="430">
        <v>80</v>
      </c>
      <c r="N14" s="699">
        <v>107</v>
      </c>
      <c r="O14" s="350">
        <v>0.6</v>
      </c>
      <c r="P14" s="351">
        <v>0.8</v>
      </c>
      <c r="Q14" s="9"/>
      <c r="R14" s="55"/>
    </row>
    <row r="15" spans="1:18" ht="33" customHeight="1" thickBot="1">
      <c r="A15" s="371"/>
      <c r="B15" s="372"/>
      <c r="C15" s="797" t="s">
        <v>5</v>
      </c>
      <c r="D15" s="798"/>
      <c r="E15" s="525">
        <f aca="true" t="shared" si="0" ref="E15:P15">SUM(E11:E14)</f>
        <v>11.72</v>
      </c>
      <c r="F15" s="545">
        <f t="shared" si="0"/>
        <v>16.11</v>
      </c>
      <c r="G15" s="515">
        <f t="shared" si="0"/>
        <v>7.424999999999999</v>
      </c>
      <c r="H15" s="526">
        <f t="shared" si="0"/>
        <v>9.28</v>
      </c>
      <c r="I15" s="525">
        <f t="shared" si="0"/>
        <v>13.639999999999999</v>
      </c>
      <c r="J15" s="545">
        <f t="shared" si="0"/>
        <v>17.66</v>
      </c>
      <c r="K15" s="515">
        <f t="shared" si="0"/>
        <v>48.05</v>
      </c>
      <c r="L15" s="526">
        <f t="shared" si="0"/>
        <v>62.040000000000006</v>
      </c>
      <c r="M15" s="525">
        <f t="shared" si="0"/>
        <v>352</v>
      </c>
      <c r="N15" s="526">
        <f t="shared" si="0"/>
        <v>465</v>
      </c>
      <c r="O15" s="515">
        <f t="shared" si="0"/>
        <v>2.12</v>
      </c>
      <c r="P15" s="661">
        <f t="shared" si="0"/>
        <v>2.83</v>
      </c>
      <c r="Q15" s="17">
        <f>R15/R39</f>
        <v>0.25797284496368805</v>
      </c>
      <c r="R15" s="56">
        <f>AVERAGE(M15:N15)</f>
        <v>408.5</v>
      </c>
    </row>
    <row r="16" spans="1:18" ht="32.25" customHeight="1">
      <c r="A16" s="378"/>
      <c r="B16" s="379" t="s">
        <v>1</v>
      </c>
      <c r="C16" s="380"/>
      <c r="D16" s="381"/>
      <c r="E16" s="668"/>
      <c r="F16" s="518" t="s">
        <v>6</v>
      </c>
      <c r="G16" s="519"/>
      <c r="H16" s="518"/>
      <c r="I16" s="519"/>
      <c r="J16" s="518"/>
      <c r="K16" s="520"/>
      <c r="L16" s="527" t="s">
        <v>6</v>
      </c>
      <c r="M16" s="519"/>
      <c r="N16" s="663"/>
      <c r="O16" s="662"/>
      <c r="P16" s="522"/>
      <c r="Q16" s="13"/>
      <c r="R16" s="55"/>
    </row>
    <row r="17" spans="1:18" ht="32.25" customHeight="1">
      <c r="A17" s="447" t="s">
        <v>93</v>
      </c>
      <c r="B17" s="341" t="s">
        <v>187</v>
      </c>
      <c r="C17" s="514">
        <v>100</v>
      </c>
      <c r="D17" s="450">
        <v>100</v>
      </c>
      <c r="E17" s="361">
        <v>0.6</v>
      </c>
      <c r="F17" s="620">
        <v>0.57</v>
      </c>
      <c r="G17" s="361"/>
      <c r="H17" s="362"/>
      <c r="I17" s="537">
        <v>0.24</v>
      </c>
      <c r="J17" s="548">
        <v>0.25</v>
      </c>
      <c r="K17" s="537">
        <v>18.85</v>
      </c>
      <c r="L17" s="537">
        <v>18.18</v>
      </c>
      <c r="M17" s="537">
        <v>82</v>
      </c>
      <c r="N17" s="548">
        <v>79</v>
      </c>
      <c r="O17" s="363">
        <v>17</v>
      </c>
      <c r="P17" s="364">
        <v>16</v>
      </c>
      <c r="Q17" s="13"/>
      <c r="R17" s="55"/>
    </row>
    <row r="18" spans="1:18" ht="29.25" customHeight="1" thickBot="1">
      <c r="A18" s="371"/>
      <c r="B18" s="372"/>
      <c r="C18" s="797" t="s">
        <v>5</v>
      </c>
      <c r="D18" s="798"/>
      <c r="E18" s="670">
        <f>SUM(E17:E17)</f>
        <v>0.6</v>
      </c>
      <c r="F18" s="670">
        <f>SUM(F17:F17)</f>
        <v>0.57</v>
      </c>
      <c r="G18" s="515"/>
      <c r="H18" s="526"/>
      <c r="I18" s="701">
        <f aca="true" t="shared" si="1" ref="I18:P18">SUM(I17:I17)</f>
        <v>0.24</v>
      </c>
      <c r="J18" s="702">
        <f t="shared" si="1"/>
        <v>0.25</v>
      </c>
      <c r="K18" s="703">
        <f t="shared" si="1"/>
        <v>18.85</v>
      </c>
      <c r="L18" s="704">
        <f t="shared" si="1"/>
        <v>18.18</v>
      </c>
      <c r="M18" s="701">
        <f t="shared" si="1"/>
        <v>82</v>
      </c>
      <c r="N18" s="702">
        <f t="shared" si="1"/>
        <v>79</v>
      </c>
      <c r="O18" s="701">
        <f t="shared" si="1"/>
        <v>17</v>
      </c>
      <c r="P18" s="702">
        <f t="shared" si="1"/>
        <v>16</v>
      </c>
      <c r="Q18" s="17">
        <f>R18/R39</f>
        <v>0.05083675402589201</v>
      </c>
      <c r="R18" s="57">
        <f>AVERAGE(M18:N18)</f>
        <v>80.5</v>
      </c>
    </row>
    <row r="19" spans="1:18" ht="24.75" customHeight="1">
      <c r="A19" s="378"/>
      <c r="B19" s="546" t="s">
        <v>2</v>
      </c>
      <c r="C19" s="428"/>
      <c r="D19" s="381"/>
      <c r="E19" s="662"/>
      <c r="F19" s="527"/>
      <c r="G19" s="519"/>
      <c r="H19" s="518"/>
      <c r="I19" s="519"/>
      <c r="J19" s="527"/>
      <c r="K19" s="519"/>
      <c r="L19" s="518"/>
      <c r="M19" s="519"/>
      <c r="N19" s="513"/>
      <c r="O19" s="512"/>
      <c r="P19" s="522"/>
      <c r="Q19" s="19"/>
      <c r="R19" s="55"/>
    </row>
    <row r="20" spans="1:18" ht="31.5" customHeight="1">
      <c r="A20" s="340">
        <v>10</v>
      </c>
      <c r="B20" s="547" t="s">
        <v>91</v>
      </c>
      <c r="C20" s="627">
        <v>40</v>
      </c>
      <c r="D20" s="343">
        <v>60</v>
      </c>
      <c r="E20" s="344">
        <v>0.9</v>
      </c>
      <c r="F20" s="347">
        <v>1.35</v>
      </c>
      <c r="G20" s="344"/>
      <c r="H20" s="345"/>
      <c r="I20" s="344">
        <v>2.4</v>
      </c>
      <c r="J20" s="347">
        <v>3.4</v>
      </c>
      <c r="K20" s="344">
        <v>2.12</v>
      </c>
      <c r="L20" s="345">
        <v>3.18</v>
      </c>
      <c r="M20" s="348">
        <v>38</v>
      </c>
      <c r="N20" s="349">
        <v>57</v>
      </c>
      <c r="O20" s="350">
        <v>0.8</v>
      </c>
      <c r="P20" s="351">
        <v>1.2</v>
      </c>
      <c r="Q20" s="19"/>
      <c r="R20" s="55"/>
    </row>
    <row r="21" spans="1:18" ht="25.5" customHeight="1">
      <c r="A21" s="386">
        <v>48</v>
      </c>
      <c r="B21" s="705" t="s">
        <v>74</v>
      </c>
      <c r="C21" s="627">
        <v>150</v>
      </c>
      <c r="D21" s="343">
        <v>200</v>
      </c>
      <c r="E21" s="706">
        <v>1.4</v>
      </c>
      <c r="F21" s="665">
        <v>1.87</v>
      </c>
      <c r="G21" s="361">
        <v>1.23</v>
      </c>
      <c r="H21" s="345">
        <v>1.64</v>
      </c>
      <c r="I21" s="706">
        <v>2.8</v>
      </c>
      <c r="J21" s="665">
        <v>3.73</v>
      </c>
      <c r="K21" s="580">
        <v>6.62</v>
      </c>
      <c r="L21" s="581">
        <v>8.83</v>
      </c>
      <c r="M21" s="664">
        <v>70</v>
      </c>
      <c r="N21" s="582">
        <v>93</v>
      </c>
      <c r="O21" s="707">
        <v>0.29</v>
      </c>
      <c r="P21" s="351">
        <v>0.39</v>
      </c>
      <c r="Q21" s="19"/>
      <c r="R21" s="55"/>
    </row>
    <row r="22" spans="1:18" ht="24.75" customHeight="1">
      <c r="A22" s="386">
        <v>274</v>
      </c>
      <c r="B22" s="708" t="s">
        <v>127</v>
      </c>
      <c r="C22" s="627">
        <v>70</v>
      </c>
      <c r="D22" s="343">
        <v>80</v>
      </c>
      <c r="E22" s="709">
        <v>5.72</v>
      </c>
      <c r="F22" s="588">
        <v>7.62</v>
      </c>
      <c r="G22" s="604">
        <v>5.05</v>
      </c>
      <c r="H22" s="440">
        <v>7.02</v>
      </c>
      <c r="I22" s="709">
        <v>4.69</v>
      </c>
      <c r="J22" s="588">
        <v>6.25</v>
      </c>
      <c r="K22" s="541">
        <v>6.12</v>
      </c>
      <c r="L22" s="584">
        <v>8.16</v>
      </c>
      <c r="M22" s="710">
        <v>94</v>
      </c>
      <c r="N22" s="617">
        <v>125</v>
      </c>
      <c r="O22" s="350">
        <v>1.31</v>
      </c>
      <c r="P22" s="351">
        <v>1.74</v>
      </c>
      <c r="Q22" s="19"/>
      <c r="R22" s="55"/>
    </row>
    <row r="23" spans="1:18" ht="27.75" customHeight="1">
      <c r="A23" s="386">
        <v>330</v>
      </c>
      <c r="B23" s="528" t="s">
        <v>129</v>
      </c>
      <c r="C23" s="342">
        <v>100</v>
      </c>
      <c r="D23" s="343">
        <v>130</v>
      </c>
      <c r="E23" s="443">
        <v>1.28</v>
      </c>
      <c r="F23" s="444">
        <v>1.66</v>
      </c>
      <c r="G23" s="344">
        <v>0.8</v>
      </c>
      <c r="H23" s="345">
        <v>1</v>
      </c>
      <c r="I23" s="443">
        <v>2.94</v>
      </c>
      <c r="J23" s="711">
        <v>3.82</v>
      </c>
      <c r="K23" s="443">
        <v>13.44</v>
      </c>
      <c r="L23" s="444">
        <v>16.8</v>
      </c>
      <c r="M23" s="443">
        <v>80</v>
      </c>
      <c r="N23" s="444">
        <v>104</v>
      </c>
      <c r="O23" s="350">
        <v>17.91</v>
      </c>
      <c r="P23" s="351">
        <v>23.28</v>
      </c>
      <c r="Q23" s="19"/>
      <c r="R23" s="55"/>
    </row>
    <row r="24" spans="1:18" ht="26.25" customHeight="1">
      <c r="A24" s="386">
        <v>372</v>
      </c>
      <c r="B24" s="528" t="s">
        <v>143</v>
      </c>
      <c r="C24" s="442">
        <v>150</v>
      </c>
      <c r="D24" s="360">
        <v>200</v>
      </c>
      <c r="E24" s="361">
        <v>0.33</v>
      </c>
      <c r="F24" s="620">
        <v>0.59</v>
      </c>
      <c r="G24" s="361"/>
      <c r="H24" s="620"/>
      <c r="I24" s="361">
        <v>0.02</v>
      </c>
      <c r="J24" s="620">
        <v>0.04</v>
      </c>
      <c r="K24" s="361">
        <v>20.82</v>
      </c>
      <c r="L24" s="620">
        <v>27.76</v>
      </c>
      <c r="M24" s="363">
        <v>85</v>
      </c>
      <c r="N24" s="446">
        <v>113</v>
      </c>
      <c r="O24" s="363">
        <v>2.3</v>
      </c>
      <c r="P24" s="446">
        <v>3.07</v>
      </c>
      <c r="Q24" s="19"/>
      <c r="R24" s="55"/>
    </row>
    <row r="25" spans="1:18" ht="33.75" customHeight="1">
      <c r="A25" s="386">
        <v>700</v>
      </c>
      <c r="B25" s="712" t="s">
        <v>13</v>
      </c>
      <c r="C25" s="713">
        <v>40</v>
      </c>
      <c r="D25" s="421">
        <v>50</v>
      </c>
      <c r="E25" s="414">
        <v>3.08</v>
      </c>
      <c r="F25" s="422">
        <v>4</v>
      </c>
      <c r="G25" s="414"/>
      <c r="H25" s="415"/>
      <c r="I25" s="414">
        <v>0.53</v>
      </c>
      <c r="J25" s="422">
        <v>0.66</v>
      </c>
      <c r="K25" s="414">
        <v>15.08</v>
      </c>
      <c r="L25" s="415">
        <v>18.85</v>
      </c>
      <c r="M25" s="418">
        <v>80</v>
      </c>
      <c r="N25" s="419">
        <v>100</v>
      </c>
      <c r="O25" s="423"/>
      <c r="P25" s="424"/>
      <c r="Q25" s="9"/>
      <c r="R25" s="55"/>
    </row>
    <row r="26" spans="1:18" ht="21" thickBot="1">
      <c r="A26" s="371"/>
      <c r="B26" s="549"/>
      <c r="C26" s="799" t="s">
        <v>5</v>
      </c>
      <c r="D26" s="798"/>
      <c r="E26" s="515">
        <f aca="true" t="shared" si="2" ref="E26:P26">SUM(E20:E25)</f>
        <v>12.709999999999999</v>
      </c>
      <c r="F26" s="545">
        <f t="shared" si="2"/>
        <v>17.09</v>
      </c>
      <c r="G26" s="515">
        <f t="shared" si="2"/>
        <v>7.079999999999999</v>
      </c>
      <c r="H26" s="526">
        <f t="shared" si="2"/>
        <v>9.66</v>
      </c>
      <c r="I26" s="515">
        <f t="shared" si="2"/>
        <v>13.379999999999999</v>
      </c>
      <c r="J26" s="545">
        <f t="shared" si="2"/>
        <v>17.9</v>
      </c>
      <c r="K26" s="515">
        <f t="shared" si="2"/>
        <v>64.2</v>
      </c>
      <c r="L26" s="526">
        <f t="shared" si="2"/>
        <v>83.58000000000001</v>
      </c>
      <c r="M26" s="515">
        <f t="shared" si="2"/>
        <v>447</v>
      </c>
      <c r="N26" s="526">
        <f t="shared" si="2"/>
        <v>592</v>
      </c>
      <c r="O26" s="515">
        <f t="shared" si="2"/>
        <v>22.610000000000003</v>
      </c>
      <c r="P26" s="526">
        <f t="shared" si="2"/>
        <v>29.68</v>
      </c>
      <c r="Q26" s="17">
        <f>R26/R39</f>
        <v>0.32807072939690557</v>
      </c>
      <c r="R26" s="56">
        <f>AVERAGE(M26:N26)</f>
        <v>519.5</v>
      </c>
    </row>
    <row r="27" spans="1:18" ht="24.75" customHeight="1">
      <c r="A27" s="378"/>
      <c r="B27" s="379" t="s">
        <v>43</v>
      </c>
      <c r="C27" s="380"/>
      <c r="D27" s="381"/>
      <c r="E27" s="662"/>
      <c r="F27" s="518"/>
      <c r="G27" s="520"/>
      <c r="H27" s="527"/>
      <c r="I27" s="519"/>
      <c r="J27" s="518"/>
      <c r="K27" s="520"/>
      <c r="L27" s="527"/>
      <c r="M27" s="519"/>
      <c r="N27" s="513"/>
      <c r="O27" s="510"/>
      <c r="P27" s="522"/>
      <c r="Q27" s="17"/>
      <c r="R27" s="55"/>
    </row>
    <row r="28" spans="1:18" ht="20.25" customHeight="1">
      <c r="A28" s="357">
        <v>401</v>
      </c>
      <c r="B28" s="358" t="s">
        <v>98</v>
      </c>
      <c r="C28" s="359">
        <v>150</v>
      </c>
      <c r="D28" s="592">
        <v>180</v>
      </c>
      <c r="E28" s="361">
        <v>5.35</v>
      </c>
      <c r="F28" s="362">
        <v>6.42</v>
      </c>
      <c r="G28" s="361">
        <v>5.35</v>
      </c>
      <c r="H28" s="362">
        <v>6.42</v>
      </c>
      <c r="I28" s="361">
        <v>5.8</v>
      </c>
      <c r="J28" s="362">
        <v>6.96</v>
      </c>
      <c r="K28" s="361">
        <v>17.05</v>
      </c>
      <c r="L28" s="362">
        <v>20.46</v>
      </c>
      <c r="M28" s="363">
        <v>120</v>
      </c>
      <c r="N28" s="364">
        <v>144</v>
      </c>
      <c r="O28" s="363">
        <v>0.2</v>
      </c>
      <c r="P28" s="364">
        <v>0.4</v>
      </c>
      <c r="Q28" s="17"/>
      <c r="R28" s="55"/>
    </row>
    <row r="29" spans="1:18" ht="27" customHeight="1">
      <c r="A29" s="386"/>
      <c r="B29" s="341" t="s">
        <v>142</v>
      </c>
      <c r="C29" s="442">
        <v>7</v>
      </c>
      <c r="D29" s="360">
        <v>15</v>
      </c>
      <c r="E29" s="361">
        <v>0.92</v>
      </c>
      <c r="F29" s="362">
        <v>1.84</v>
      </c>
      <c r="G29" s="361">
        <v>0.01</v>
      </c>
      <c r="H29" s="362">
        <v>0.01</v>
      </c>
      <c r="I29" s="361">
        <v>1.16</v>
      </c>
      <c r="J29" s="362">
        <v>2.32</v>
      </c>
      <c r="K29" s="361">
        <v>9.27</v>
      </c>
      <c r="L29" s="362">
        <v>18.54</v>
      </c>
      <c r="M29" s="363">
        <v>41</v>
      </c>
      <c r="N29" s="364">
        <v>82</v>
      </c>
      <c r="O29" s="363"/>
      <c r="P29" s="364"/>
      <c r="Q29" s="17"/>
      <c r="R29" s="55"/>
    </row>
    <row r="30" spans="1:18" ht="33.75" customHeight="1" thickBot="1">
      <c r="A30" s="371"/>
      <c r="B30" s="372"/>
      <c r="C30" s="797" t="s">
        <v>5</v>
      </c>
      <c r="D30" s="798"/>
      <c r="E30" s="456">
        <f aca="true" t="shared" si="3" ref="E30:P30">SUM(E28:E29)</f>
        <v>6.27</v>
      </c>
      <c r="F30" s="457">
        <f t="shared" si="3"/>
        <v>8.26</v>
      </c>
      <c r="G30" s="550">
        <f t="shared" si="3"/>
        <v>5.359999999999999</v>
      </c>
      <c r="H30" s="551">
        <f t="shared" si="3"/>
        <v>6.43</v>
      </c>
      <c r="I30" s="456">
        <f t="shared" si="3"/>
        <v>6.96</v>
      </c>
      <c r="J30" s="457">
        <f t="shared" si="3"/>
        <v>9.28</v>
      </c>
      <c r="K30" s="550">
        <f t="shared" si="3"/>
        <v>26.32</v>
      </c>
      <c r="L30" s="551">
        <f t="shared" si="3"/>
        <v>39</v>
      </c>
      <c r="M30" s="456">
        <f t="shared" si="3"/>
        <v>161</v>
      </c>
      <c r="N30" s="457">
        <f t="shared" si="3"/>
        <v>226</v>
      </c>
      <c r="O30" s="550">
        <f t="shared" si="3"/>
        <v>0.2</v>
      </c>
      <c r="P30" s="457">
        <f t="shared" si="3"/>
        <v>0.4</v>
      </c>
      <c r="Q30" s="17">
        <f>R30/R39</f>
        <v>0.12219766340385223</v>
      </c>
      <c r="R30" s="56">
        <f>AVERAGE(M30:N30)</f>
        <v>193.5</v>
      </c>
    </row>
    <row r="31" spans="1:18" ht="30" customHeight="1">
      <c r="A31" s="378"/>
      <c r="B31" s="379" t="s">
        <v>42</v>
      </c>
      <c r="C31" s="380"/>
      <c r="D31" s="381"/>
      <c r="E31" s="668"/>
      <c r="F31" s="527"/>
      <c r="G31" s="519"/>
      <c r="H31" s="518"/>
      <c r="I31" s="520"/>
      <c r="J31" s="527"/>
      <c r="K31" s="519"/>
      <c r="L31" s="518"/>
      <c r="M31" s="520"/>
      <c r="N31" s="511"/>
      <c r="O31" s="512"/>
      <c r="P31" s="522"/>
      <c r="Q31" s="19"/>
      <c r="R31" s="55"/>
    </row>
    <row r="32" spans="1:18" ht="31.5" customHeight="1">
      <c r="A32" s="396" t="s">
        <v>75</v>
      </c>
      <c r="B32" s="714" t="s">
        <v>122</v>
      </c>
      <c r="C32" s="396">
        <v>40</v>
      </c>
      <c r="D32" s="674">
        <v>60</v>
      </c>
      <c r="E32" s="344">
        <v>0.45</v>
      </c>
      <c r="F32" s="345">
        <v>0.68</v>
      </c>
      <c r="G32" s="675"/>
      <c r="H32" s="715"/>
      <c r="I32" s="344">
        <v>2.3</v>
      </c>
      <c r="J32" s="345">
        <v>3.3</v>
      </c>
      <c r="K32" s="344">
        <v>5.74</v>
      </c>
      <c r="L32" s="345">
        <v>8.61</v>
      </c>
      <c r="M32" s="350">
        <v>26</v>
      </c>
      <c r="N32" s="351">
        <v>39</v>
      </c>
      <c r="O32" s="350">
        <v>1.83</v>
      </c>
      <c r="P32" s="351">
        <v>2.74</v>
      </c>
      <c r="Q32" s="19"/>
      <c r="R32" s="55"/>
    </row>
    <row r="33" spans="1:18" ht="33" customHeight="1">
      <c r="A33" s="386">
        <v>270</v>
      </c>
      <c r="B33" s="708" t="s">
        <v>103</v>
      </c>
      <c r="C33" s="627">
        <v>80</v>
      </c>
      <c r="D33" s="343">
        <v>100</v>
      </c>
      <c r="E33" s="709">
        <v>8.95</v>
      </c>
      <c r="F33" s="588">
        <v>11.18</v>
      </c>
      <c r="G33" s="604">
        <v>8.95</v>
      </c>
      <c r="H33" s="440">
        <v>11.18</v>
      </c>
      <c r="I33" s="709">
        <v>9.16</v>
      </c>
      <c r="J33" s="588">
        <v>11.42</v>
      </c>
      <c r="K33" s="541">
        <v>7.33</v>
      </c>
      <c r="L33" s="584">
        <v>9.16</v>
      </c>
      <c r="M33" s="710">
        <v>138</v>
      </c>
      <c r="N33" s="617">
        <v>173</v>
      </c>
      <c r="O33" s="350">
        <v>0.66</v>
      </c>
      <c r="P33" s="351">
        <v>0.82</v>
      </c>
      <c r="Q33" s="19"/>
      <c r="R33" s="55"/>
    </row>
    <row r="34" spans="1:18" ht="32.25" customHeight="1">
      <c r="A34" s="386">
        <v>332</v>
      </c>
      <c r="B34" s="666" t="s">
        <v>126</v>
      </c>
      <c r="C34" s="716">
        <v>80</v>
      </c>
      <c r="D34" s="343">
        <v>100</v>
      </c>
      <c r="E34" s="542">
        <v>1.65</v>
      </c>
      <c r="F34" s="588">
        <v>2.06</v>
      </c>
      <c r="G34" s="604"/>
      <c r="H34" s="440"/>
      <c r="I34" s="542">
        <v>2.31</v>
      </c>
      <c r="J34" s="588">
        <v>2.89</v>
      </c>
      <c r="K34" s="541">
        <v>7.064</v>
      </c>
      <c r="L34" s="584">
        <v>8.83</v>
      </c>
      <c r="M34" s="717">
        <v>71</v>
      </c>
      <c r="N34" s="718">
        <v>89</v>
      </c>
      <c r="O34" s="350">
        <v>6.52</v>
      </c>
      <c r="P34" s="351">
        <v>8.15</v>
      </c>
      <c r="Q34" s="19"/>
      <c r="R34" s="55"/>
    </row>
    <row r="35" spans="1:18" ht="36.75" customHeight="1">
      <c r="A35" s="386">
        <v>392</v>
      </c>
      <c r="B35" s="341" t="s">
        <v>40</v>
      </c>
      <c r="C35" s="370">
        <v>150</v>
      </c>
      <c r="D35" s="407">
        <v>200</v>
      </c>
      <c r="E35" s="530">
        <v>0.04</v>
      </c>
      <c r="F35" s="531">
        <v>0.06</v>
      </c>
      <c r="G35" s="344"/>
      <c r="H35" s="345"/>
      <c r="I35" s="530">
        <v>0.02</v>
      </c>
      <c r="J35" s="531">
        <v>0.03</v>
      </c>
      <c r="K35" s="443">
        <v>6.99</v>
      </c>
      <c r="L35" s="444">
        <v>9.32</v>
      </c>
      <c r="M35" s="530">
        <v>28</v>
      </c>
      <c r="N35" s="719">
        <v>37</v>
      </c>
      <c r="O35" s="350">
        <v>0.015</v>
      </c>
      <c r="P35" s="351">
        <v>0.02</v>
      </c>
      <c r="Q35" s="19"/>
      <c r="R35" s="55"/>
    </row>
    <row r="36" spans="1:18" ht="36" customHeight="1">
      <c r="A36" s="386">
        <v>701</v>
      </c>
      <c r="B36" s="667" t="s">
        <v>30</v>
      </c>
      <c r="C36" s="631">
        <v>25</v>
      </c>
      <c r="D36" s="606">
        <v>30</v>
      </c>
      <c r="E36" s="397">
        <v>1.9</v>
      </c>
      <c r="F36" s="362">
        <v>2.28</v>
      </c>
      <c r="G36" s="361">
        <v>0.04</v>
      </c>
      <c r="H36" s="362">
        <v>0.04</v>
      </c>
      <c r="I36" s="397">
        <v>0.23</v>
      </c>
      <c r="J36" s="398">
        <v>0.27</v>
      </c>
      <c r="K36" s="361">
        <v>11.68</v>
      </c>
      <c r="L36" s="362">
        <v>14.01</v>
      </c>
      <c r="M36" s="534">
        <v>53</v>
      </c>
      <c r="N36" s="364">
        <v>64</v>
      </c>
      <c r="O36" s="618"/>
      <c r="P36" s="368"/>
      <c r="Q36" s="9"/>
      <c r="R36" s="55"/>
    </row>
    <row r="37" spans="1:18" ht="31.5" customHeight="1">
      <c r="A37" s="386"/>
      <c r="B37" s="341" t="s">
        <v>141</v>
      </c>
      <c r="C37" s="370">
        <v>5</v>
      </c>
      <c r="D37" s="407">
        <v>10</v>
      </c>
      <c r="E37" s="537">
        <v>0.04</v>
      </c>
      <c r="F37" s="538">
        <v>0.08</v>
      </c>
      <c r="G37" s="361"/>
      <c r="H37" s="362"/>
      <c r="I37" s="537">
        <v>0</v>
      </c>
      <c r="J37" s="538">
        <v>0</v>
      </c>
      <c r="K37" s="537">
        <v>3.67</v>
      </c>
      <c r="L37" s="538">
        <v>7.34</v>
      </c>
      <c r="M37" s="536">
        <v>15</v>
      </c>
      <c r="N37" s="539">
        <v>30</v>
      </c>
      <c r="O37" s="350"/>
      <c r="P37" s="524"/>
      <c r="Q37" s="9"/>
      <c r="R37" s="55"/>
    </row>
    <row r="38" spans="1:18" ht="30" customHeight="1" thickBot="1">
      <c r="A38" s="371"/>
      <c r="B38" s="372"/>
      <c r="C38" s="738" t="s">
        <v>5</v>
      </c>
      <c r="D38" s="739"/>
      <c r="E38" s="693">
        <f aca="true" t="shared" si="4" ref="E38:M38">SUM(E32:E37)</f>
        <v>13.029999999999998</v>
      </c>
      <c r="F38" s="693">
        <f t="shared" si="4"/>
        <v>16.34</v>
      </c>
      <c r="G38" s="693">
        <f t="shared" si="4"/>
        <v>8.989999999999998</v>
      </c>
      <c r="H38" s="693">
        <f t="shared" si="4"/>
        <v>11.219999999999999</v>
      </c>
      <c r="I38" s="693">
        <f t="shared" si="4"/>
        <v>14.020000000000001</v>
      </c>
      <c r="J38" s="693">
        <f t="shared" si="4"/>
        <v>17.91</v>
      </c>
      <c r="K38" s="693">
        <f t="shared" si="4"/>
        <v>42.474000000000004</v>
      </c>
      <c r="L38" s="693">
        <f t="shared" si="4"/>
        <v>57.269999999999996</v>
      </c>
      <c r="M38" s="693">
        <f t="shared" si="4"/>
        <v>331</v>
      </c>
      <c r="N38" s="693">
        <f>SUM(N32:N37)</f>
        <v>432</v>
      </c>
      <c r="O38" s="693">
        <f>SUM(O32:O37)</f>
        <v>9.025</v>
      </c>
      <c r="P38" s="693">
        <f>SUM(P32:P37)</f>
        <v>11.73</v>
      </c>
      <c r="Q38" s="17">
        <f>R38/R39</f>
        <v>0.24092200820966214</v>
      </c>
      <c r="R38" s="63">
        <f>AVERAGE(M38:N38)</f>
        <v>381.5</v>
      </c>
    </row>
    <row r="39" spans="1:18" ht="45.75" customHeight="1" thickBot="1">
      <c r="A39" s="454"/>
      <c r="B39" s="455"/>
      <c r="C39" s="757" t="s">
        <v>14</v>
      </c>
      <c r="D39" s="758"/>
      <c r="E39" s="270">
        <f aca="true" t="shared" si="5" ref="E39:Q39">SUM(E15+E18+E26+E30+E38)</f>
        <v>44.33</v>
      </c>
      <c r="F39" s="271">
        <f t="shared" si="5"/>
        <v>58.36999999999999</v>
      </c>
      <c r="G39" s="270">
        <f t="shared" si="5"/>
        <v>28.854999999999997</v>
      </c>
      <c r="H39" s="271">
        <f t="shared" si="5"/>
        <v>36.589999999999996</v>
      </c>
      <c r="I39" s="270">
        <f t="shared" si="5"/>
        <v>48.24</v>
      </c>
      <c r="J39" s="271">
        <f t="shared" si="5"/>
        <v>63</v>
      </c>
      <c r="K39" s="270">
        <f t="shared" si="5"/>
        <v>199.894</v>
      </c>
      <c r="L39" s="271">
        <f t="shared" si="5"/>
        <v>260.07</v>
      </c>
      <c r="M39" s="272">
        <f t="shared" si="5"/>
        <v>1373</v>
      </c>
      <c r="N39" s="273">
        <f t="shared" si="5"/>
        <v>1794</v>
      </c>
      <c r="O39" s="270">
        <f t="shared" si="5"/>
        <v>50.955000000000005</v>
      </c>
      <c r="P39" s="274">
        <f t="shared" si="5"/>
        <v>60.64</v>
      </c>
      <c r="Q39" s="28">
        <f t="shared" si="5"/>
        <v>1</v>
      </c>
      <c r="R39" s="58">
        <f>AVERAGE(M39:N39)</f>
        <v>1583.5</v>
      </c>
    </row>
    <row r="40" spans="1:18" ht="15" customHeight="1" thickBot="1">
      <c r="A40" s="813"/>
      <c r="B40" s="814"/>
      <c r="C40" s="814"/>
      <c r="D40" s="814"/>
      <c r="E40" s="814"/>
      <c r="F40" s="814"/>
      <c r="G40" s="814"/>
      <c r="H40" s="814"/>
      <c r="I40" s="814"/>
      <c r="J40" s="814"/>
      <c r="K40" s="814"/>
      <c r="L40" s="814"/>
      <c r="M40" s="814"/>
      <c r="N40" s="814"/>
      <c r="O40" s="814"/>
      <c r="P40" s="815"/>
      <c r="Q40" s="7"/>
      <c r="R40" s="55"/>
    </row>
    <row r="41" spans="1:18" ht="52.5" customHeight="1">
      <c r="A41" s="382"/>
      <c r="B41" s="816" t="s">
        <v>24</v>
      </c>
      <c r="C41" s="817"/>
      <c r="D41" s="818"/>
      <c r="E41" s="29">
        <v>42</v>
      </c>
      <c r="F41" s="29">
        <v>54</v>
      </c>
      <c r="G41" s="29">
        <f>E41*Q42/C42</f>
        <v>27.3</v>
      </c>
      <c r="H41" s="29">
        <f>F41*Q41/C42</f>
        <v>32.4</v>
      </c>
      <c r="I41" s="29">
        <v>47</v>
      </c>
      <c r="J41" s="29">
        <v>60</v>
      </c>
      <c r="K41" s="29">
        <v>203</v>
      </c>
      <c r="L41" s="30">
        <v>261</v>
      </c>
      <c r="M41" s="31">
        <v>1400</v>
      </c>
      <c r="N41" s="32">
        <v>1800</v>
      </c>
      <c r="O41" s="32">
        <v>50</v>
      </c>
      <c r="P41" s="33">
        <v>45</v>
      </c>
      <c r="Q41" s="59">
        <v>60</v>
      </c>
      <c r="R41" s="55"/>
    </row>
    <row r="42" spans="1:18" ht="43.5" customHeight="1" thickBot="1">
      <c r="A42" s="460"/>
      <c r="B42" s="461" t="s">
        <v>27</v>
      </c>
      <c r="C42" s="795">
        <v>100</v>
      </c>
      <c r="D42" s="796"/>
      <c r="E42" s="35">
        <f>E39*C42/E41-C42</f>
        <v>5.547619047619051</v>
      </c>
      <c r="F42" s="35">
        <f>F39*C42/F41-C42</f>
        <v>8.092592592592581</v>
      </c>
      <c r="G42" s="35">
        <f>G39*C42/G41-C42</f>
        <v>5.695970695970672</v>
      </c>
      <c r="H42" s="35">
        <f>H39*C42/H41-C42</f>
        <v>12.932098765432087</v>
      </c>
      <c r="I42" s="35">
        <f>I39*C42/I41-C42</f>
        <v>2.6382978723404307</v>
      </c>
      <c r="J42" s="35">
        <f>J39*C42/J41-C42</f>
        <v>5</v>
      </c>
      <c r="K42" s="35">
        <f>K39*C42/K41-C42</f>
        <v>-1.5300492610837324</v>
      </c>
      <c r="L42" s="36">
        <f>L39*C42/L41-C42</f>
        <v>-0.356321839080465</v>
      </c>
      <c r="M42" s="35">
        <f>M39*C42/M41-C42</f>
        <v>-1.9285714285714306</v>
      </c>
      <c r="N42" s="35">
        <f>N39*C42/N41-C42</f>
        <v>-0.3333333333333286</v>
      </c>
      <c r="O42" s="35">
        <f>O39*C42/O41-C42</f>
        <v>1.910000000000025</v>
      </c>
      <c r="P42" s="37">
        <f>P39*C42/P41-C42</f>
        <v>34.75555555555556</v>
      </c>
      <c r="Q42" s="60">
        <v>65</v>
      </c>
      <c r="R42" s="55"/>
    </row>
    <row r="43" spans="1:16" ht="20.25">
      <c r="A43" s="65"/>
      <c r="B43" s="65"/>
      <c r="C43" s="65"/>
      <c r="D43" s="65"/>
      <c r="E43" s="65"/>
      <c r="F43" s="463"/>
      <c r="G43" s="463"/>
      <c r="H43" s="463"/>
      <c r="I43" s="463"/>
      <c r="J43" s="464"/>
      <c r="K43" s="464"/>
      <c r="L43" s="65"/>
      <c r="M43" s="65"/>
      <c r="N43" s="65"/>
      <c r="O43" s="65"/>
      <c r="P43" s="65"/>
    </row>
    <row r="44" spans="1:16" ht="2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7" spans="1:12" ht="20.25">
      <c r="A47" s="65" t="s">
        <v>161</v>
      </c>
      <c r="B47" s="65"/>
      <c r="C47" s="65"/>
      <c r="D47" s="65"/>
      <c r="E47" s="65"/>
      <c r="F47" s="65"/>
      <c r="G47" s="65"/>
      <c r="H47" s="65"/>
      <c r="I47" s="65"/>
      <c r="J47" s="65"/>
      <c r="K47" s="65" t="s">
        <v>162</v>
      </c>
      <c r="L47" s="65"/>
    </row>
  </sheetData>
  <sheetProtection/>
  <mergeCells count="22">
    <mergeCell ref="A3:O3"/>
    <mergeCell ref="K4:O4"/>
    <mergeCell ref="B5:P5"/>
    <mergeCell ref="A6:P6"/>
    <mergeCell ref="C7:D9"/>
    <mergeCell ref="E7:L7"/>
    <mergeCell ref="M7:N9"/>
    <mergeCell ref="O7:P9"/>
    <mergeCell ref="K8:L9"/>
    <mergeCell ref="E9:F9"/>
    <mergeCell ref="G9:H9"/>
    <mergeCell ref="A40:P40"/>
    <mergeCell ref="E8:H8"/>
    <mergeCell ref="I8:J9"/>
    <mergeCell ref="C38:D38"/>
    <mergeCell ref="C39:D39"/>
    <mergeCell ref="B41:D41"/>
    <mergeCell ref="C42:D42"/>
    <mergeCell ref="C15:D15"/>
    <mergeCell ref="C18:D18"/>
    <mergeCell ref="C26:D26"/>
    <mergeCell ref="C30:D30"/>
  </mergeCells>
  <conditionalFormatting sqref="G18">
    <cfRule type="duplicateValues" priority="17" dxfId="130" stopIfTrue="1">
      <formula>AND(COUNTIF($G$18:$G$18,G18)&gt;1,NOT(ISBLANK(G18)))</formula>
    </cfRule>
  </conditionalFormatting>
  <conditionalFormatting sqref="F15 J15:O15 R15">
    <cfRule type="duplicateValues" priority="16" dxfId="130" stopIfTrue="1">
      <formula>AND(COUNTIF($F$15:$F$15,F15)+COUNTIF($J$15:$O$15,F15)+COUNTIF($R$15:$R$15,F15)&gt;1,NOT(ISBLANK(F15)))</formula>
    </cfRule>
  </conditionalFormatting>
  <conditionalFormatting sqref="H18">
    <cfRule type="duplicateValues" priority="15" dxfId="130" stopIfTrue="1">
      <formula>AND(COUNTIF($H$18:$H$18,H18)&gt;1,NOT(ISBLANK(H18)))</formula>
    </cfRule>
  </conditionalFormatting>
  <conditionalFormatting sqref="H15">
    <cfRule type="duplicateValues" priority="14" dxfId="130" stopIfTrue="1">
      <formula>AND(COUNTIF($H$15:$H$15,H15)&gt;1,NOT(ISBLANK(H15)))</formula>
    </cfRule>
  </conditionalFormatting>
  <conditionalFormatting sqref="E15">
    <cfRule type="duplicateValues" priority="13" dxfId="130" stopIfTrue="1">
      <formula>AND(COUNTIF($E$15:$E$15,E15)&gt;1,NOT(ISBLANK(E15)))</formula>
    </cfRule>
  </conditionalFormatting>
  <conditionalFormatting sqref="G15">
    <cfRule type="duplicateValues" priority="12" dxfId="130" stopIfTrue="1">
      <formula>AND(COUNTIF($G$15:$G$15,G15)&gt;1,NOT(ISBLANK(G15)))</formula>
    </cfRule>
  </conditionalFormatting>
  <conditionalFormatting sqref="I15">
    <cfRule type="duplicateValues" priority="11" dxfId="130" stopIfTrue="1">
      <formula>AND(COUNTIF($I$15:$I$15,I15)&gt;1,NOT(ISBLANK(I15)))</formula>
    </cfRule>
  </conditionalFormatting>
  <conditionalFormatting sqref="E18">
    <cfRule type="duplicateValues" priority="10" dxfId="130" stopIfTrue="1">
      <formula>AND(COUNTIF($E$18:$E$18,E18)&gt;1,NOT(ISBLANK(E18)))</formula>
    </cfRule>
  </conditionalFormatting>
  <conditionalFormatting sqref="F18">
    <cfRule type="duplicateValues" priority="9" dxfId="130" stopIfTrue="1">
      <formula>AND(COUNTIF($F$18:$F$18,F18)&gt;1,NOT(ISBLANK(F18)))</formula>
    </cfRule>
  </conditionalFormatting>
  <conditionalFormatting sqref="I18">
    <cfRule type="duplicateValues" priority="8" dxfId="130" stopIfTrue="1">
      <formula>AND(COUNTIF($I$18:$I$18,I18)&gt;1,NOT(ISBLANK(I18)))</formula>
    </cfRule>
  </conditionalFormatting>
  <conditionalFormatting sqref="J18">
    <cfRule type="duplicateValues" priority="7" dxfId="130" stopIfTrue="1">
      <formula>AND(COUNTIF($J$18:$J$18,J18)&gt;1,NOT(ISBLANK(J18)))</formula>
    </cfRule>
  </conditionalFormatting>
  <conditionalFormatting sqref="K18">
    <cfRule type="duplicateValues" priority="6" dxfId="130" stopIfTrue="1">
      <formula>AND(COUNTIF($K$18:$K$18,K18)&gt;1,NOT(ISBLANK(K18)))</formula>
    </cfRule>
  </conditionalFormatting>
  <conditionalFormatting sqref="L18">
    <cfRule type="duplicateValues" priority="5" dxfId="130" stopIfTrue="1">
      <formula>AND(COUNTIF($L$18:$L$18,L18)&gt;1,NOT(ISBLANK(L18)))</formula>
    </cfRule>
  </conditionalFormatting>
  <conditionalFormatting sqref="M18">
    <cfRule type="duplicateValues" priority="4" dxfId="130" stopIfTrue="1">
      <formula>AND(COUNTIF($M$18:$M$18,M18)&gt;1,NOT(ISBLANK(M18)))</formula>
    </cfRule>
  </conditionalFormatting>
  <conditionalFormatting sqref="N18">
    <cfRule type="duplicateValues" priority="3" dxfId="130" stopIfTrue="1">
      <formula>AND(COUNTIF($N$18:$N$18,N18)&gt;1,NOT(ISBLANK(N18)))</formula>
    </cfRule>
  </conditionalFormatting>
  <conditionalFormatting sqref="O18">
    <cfRule type="duplicateValues" priority="2" dxfId="130" stopIfTrue="1">
      <formula>AND(COUNTIF($O$18:$O$18,O18)&gt;1,NOT(ISBLANK(O18)))</formula>
    </cfRule>
  </conditionalFormatting>
  <conditionalFormatting sqref="P18">
    <cfRule type="duplicateValues" priority="1" dxfId="130" stopIfTrue="1">
      <formula>AND(COUNTIF($P$18:$P$18,P18)&gt;1,NOT(ISBLANK(P18)))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zoomScale="60" zoomScaleNormal="60" zoomScalePageLayoutView="0" workbookViewId="0" topLeftCell="A14">
      <selection activeCell="A35" sqref="A35:P35"/>
    </sheetView>
  </sheetViews>
  <sheetFormatPr defaultColWidth="9.00390625" defaultRowHeight="12.75"/>
  <cols>
    <col min="1" max="1" width="6.375" style="0" customWidth="1"/>
    <col min="2" max="2" width="42.125" style="0" customWidth="1"/>
    <col min="3" max="3" width="7.75390625" style="0" customWidth="1"/>
    <col min="4" max="4" width="8.25390625" style="0" customWidth="1"/>
    <col min="5" max="5" width="9.25390625" style="0" customWidth="1"/>
    <col min="6" max="6" width="8.875" style="0" customWidth="1"/>
    <col min="7" max="8" width="9.25390625" style="0" customWidth="1"/>
    <col min="9" max="9" width="8.75390625" style="0" customWidth="1"/>
    <col min="10" max="10" width="9.125" style="0" customWidth="1"/>
    <col min="11" max="11" width="9.375" style="0" customWidth="1"/>
    <col min="12" max="12" width="10.25390625" style="0" customWidth="1"/>
    <col min="13" max="13" width="8.375" style="0" customWidth="1"/>
    <col min="14" max="14" width="8.75390625" style="0" customWidth="1"/>
    <col min="15" max="15" width="9.25390625" style="0" customWidth="1"/>
    <col min="16" max="16" width="9.875" style="0" customWidth="1"/>
    <col min="17" max="17" width="5.75390625" style="0" customWidth="1"/>
  </cols>
  <sheetData>
    <row r="1" spans="1:16" ht="25.5">
      <c r="A1" s="791" t="s">
        <v>160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258"/>
    </row>
    <row r="2" spans="1:16" ht="25.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792" t="s">
        <v>158</v>
      </c>
      <c r="L2" s="792"/>
      <c r="M2" s="792"/>
      <c r="N2" s="792"/>
      <c r="O2" s="792"/>
      <c r="P2" s="258"/>
    </row>
    <row r="3" spans="1:37" ht="26.25">
      <c r="A3" s="258"/>
      <c r="B3" s="794" t="s">
        <v>164</v>
      </c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56.25" customHeight="1">
      <c r="A4" s="793" t="s">
        <v>165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17" ht="25.5" customHeight="1">
      <c r="A5" s="8"/>
      <c r="B5" s="2" t="s">
        <v>106</v>
      </c>
      <c r="C5" s="2"/>
      <c r="D5" s="4" t="s">
        <v>78</v>
      </c>
      <c r="E5" s="4" t="s">
        <v>166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2:16" ht="16.5" thickBot="1"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9" ht="73.5" customHeight="1" thickBot="1">
      <c r="A7" s="66" t="s">
        <v>79</v>
      </c>
      <c r="B7" s="67" t="s">
        <v>20</v>
      </c>
      <c r="C7" s="764" t="s">
        <v>21</v>
      </c>
      <c r="D7" s="765"/>
      <c r="E7" s="764" t="s">
        <v>22</v>
      </c>
      <c r="F7" s="770"/>
      <c r="G7" s="770"/>
      <c r="H7" s="770"/>
      <c r="I7" s="770"/>
      <c r="J7" s="770"/>
      <c r="K7" s="770"/>
      <c r="L7" s="741"/>
      <c r="M7" s="771" t="s">
        <v>23</v>
      </c>
      <c r="N7" s="772"/>
      <c r="O7" s="776" t="s">
        <v>41</v>
      </c>
      <c r="P7" s="777"/>
      <c r="Q7" s="6"/>
      <c r="R7" s="55"/>
      <c r="S7" s="55"/>
    </row>
    <row r="8" spans="1:19" ht="17.25" customHeight="1" thickBot="1">
      <c r="A8" s="68"/>
      <c r="B8" s="68"/>
      <c r="C8" s="766"/>
      <c r="D8" s="767"/>
      <c r="E8" s="784" t="s">
        <v>7</v>
      </c>
      <c r="F8" s="785"/>
      <c r="G8" s="785"/>
      <c r="H8" s="786"/>
      <c r="I8" s="744" t="s">
        <v>8</v>
      </c>
      <c r="J8" s="745"/>
      <c r="K8" s="744" t="s">
        <v>9</v>
      </c>
      <c r="L8" s="745"/>
      <c r="M8" s="773"/>
      <c r="N8" s="749"/>
      <c r="O8" s="778"/>
      <c r="P8" s="779"/>
      <c r="Q8" s="9"/>
      <c r="R8" s="55"/>
      <c r="S8" s="55"/>
    </row>
    <row r="9" spans="1:19" ht="18.75" thickBot="1">
      <c r="A9" s="70"/>
      <c r="B9" s="70"/>
      <c r="C9" s="768"/>
      <c r="D9" s="769"/>
      <c r="E9" s="740" t="s">
        <v>28</v>
      </c>
      <c r="F9" s="741"/>
      <c r="G9" s="742" t="s">
        <v>29</v>
      </c>
      <c r="H9" s="743"/>
      <c r="I9" s="746"/>
      <c r="J9" s="743"/>
      <c r="K9" s="782"/>
      <c r="L9" s="783"/>
      <c r="M9" s="774"/>
      <c r="N9" s="775"/>
      <c r="O9" s="780"/>
      <c r="P9" s="781"/>
      <c r="Q9" s="10"/>
      <c r="R9" s="55"/>
      <c r="S9" s="55"/>
    </row>
    <row r="10" spans="1:19" ht="67.5" customHeight="1" thickBot="1">
      <c r="A10" s="72"/>
      <c r="B10" s="211" t="s">
        <v>0</v>
      </c>
      <c r="C10" s="74" t="s">
        <v>80</v>
      </c>
      <c r="D10" s="75" t="s">
        <v>81</v>
      </c>
      <c r="E10" s="76" t="s">
        <v>80</v>
      </c>
      <c r="F10" s="75" t="s">
        <v>81</v>
      </c>
      <c r="G10" s="74" t="s">
        <v>80</v>
      </c>
      <c r="H10" s="75" t="s">
        <v>81</v>
      </c>
      <c r="I10" s="76" t="s">
        <v>80</v>
      </c>
      <c r="J10" s="75" t="s">
        <v>81</v>
      </c>
      <c r="K10" s="76" t="s">
        <v>80</v>
      </c>
      <c r="L10" s="75" t="s">
        <v>81</v>
      </c>
      <c r="M10" s="76" t="s">
        <v>80</v>
      </c>
      <c r="N10" s="75" t="s">
        <v>81</v>
      </c>
      <c r="O10" s="76" t="s">
        <v>80</v>
      </c>
      <c r="P10" s="75" t="s">
        <v>81</v>
      </c>
      <c r="Q10" s="10"/>
      <c r="R10" s="55"/>
      <c r="S10" s="55"/>
    </row>
    <row r="11" spans="1:19" ht="32.25" customHeight="1">
      <c r="A11" s="179"/>
      <c r="B11" s="142" t="s">
        <v>97</v>
      </c>
      <c r="C11" s="212" t="s">
        <v>85</v>
      </c>
      <c r="D11" s="187" t="s">
        <v>85</v>
      </c>
      <c r="E11" s="169">
        <v>2.5</v>
      </c>
      <c r="F11" s="169">
        <v>2.5</v>
      </c>
      <c r="G11" s="87">
        <v>2.5</v>
      </c>
      <c r="H11" s="87">
        <v>2.5</v>
      </c>
      <c r="I11" s="169">
        <v>2.3</v>
      </c>
      <c r="J11" s="169">
        <v>2.3</v>
      </c>
      <c r="K11" s="83">
        <v>0</v>
      </c>
      <c r="L11" s="164">
        <v>0</v>
      </c>
      <c r="M11" s="185">
        <v>30</v>
      </c>
      <c r="N11" s="185">
        <v>30</v>
      </c>
      <c r="O11" s="165"/>
      <c r="P11" s="166"/>
      <c r="Q11" s="12"/>
      <c r="R11" s="55"/>
      <c r="S11" s="55"/>
    </row>
    <row r="12" spans="1:19" ht="26.25" customHeight="1">
      <c r="A12" s="77">
        <v>178</v>
      </c>
      <c r="B12" s="213" t="s">
        <v>94</v>
      </c>
      <c r="C12" s="214">
        <v>150</v>
      </c>
      <c r="D12" s="215">
        <v>200</v>
      </c>
      <c r="E12" s="121">
        <v>3.61</v>
      </c>
      <c r="F12" s="122">
        <v>4.81</v>
      </c>
      <c r="G12" s="121">
        <v>3.53</v>
      </c>
      <c r="H12" s="122">
        <v>3.68</v>
      </c>
      <c r="I12" s="121">
        <v>3.81</v>
      </c>
      <c r="J12" s="122">
        <v>5.08</v>
      </c>
      <c r="K12" s="121">
        <v>22.05</v>
      </c>
      <c r="L12" s="122">
        <v>29.34</v>
      </c>
      <c r="M12" s="123">
        <v>152</v>
      </c>
      <c r="N12" s="124">
        <v>202</v>
      </c>
      <c r="O12" s="123">
        <v>0.69</v>
      </c>
      <c r="P12" s="216">
        <v>0.92</v>
      </c>
      <c r="Q12" s="12"/>
      <c r="R12" s="55"/>
      <c r="S12" s="55"/>
    </row>
    <row r="13" spans="1:19" ht="24" customHeight="1">
      <c r="A13" s="88">
        <v>1</v>
      </c>
      <c r="B13" s="89" t="s">
        <v>167</v>
      </c>
      <c r="C13" s="261" t="s">
        <v>168</v>
      </c>
      <c r="D13" s="262" t="s">
        <v>169</v>
      </c>
      <c r="E13" s="121">
        <v>2.12</v>
      </c>
      <c r="F13" s="122">
        <v>2.57</v>
      </c>
      <c r="G13" s="121">
        <v>2.039</v>
      </c>
      <c r="H13" s="122">
        <v>0.04</v>
      </c>
      <c r="I13" s="121">
        <v>3.29</v>
      </c>
      <c r="J13" s="122">
        <v>3.37</v>
      </c>
      <c r="K13" s="121">
        <v>13.37</v>
      </c>
      <c r="L13" s="122">
        <v>16.59</v>
      </c>
      <c r="M13" s="123">
        <v>88</v>
      </c>
      <c r="N13" s="124">
        <v>98</v>
      </c>
      <c r="O13" s="123"/>
      <c r="P13" s="124"/>
      <c r="Q13" s="13"/>
      <c r="R13" s="55"/>
      <c r="S13" s="55"/>
    </row>
    <row r="14" spans="1:19" ht="21" customHeight="1">
      <c r="A14" s="79">
        <v>395</v>
      </c>
      <c r="B14" s="142" t="s">
        <v>12</v>
      </c>
      <c r="C14" s="79">
        <v>150</v>
      </c>
      <c r="D14" s="100">
        <v>200</v>
      </c>
      <c r="E14" s="92">
        <v>3.48</v>
      </c>
      <c r="F14" s="93">
        <v>4.64</v>
      </c>
      <c r="G14" s="94">
        <v>3.27</v>
      </c>
      <c r="H14" s="95">
        <v>3.27</v>
      </c>
      <c r="I14" s="92">
        <v>3.84</v>
      </c>
      <c r="J14" s="93">
        <v>5.12</v>
      </c>
      <c r="K14" s="94">
        <v>14.45</v>
      </c>
      <c r="L14" s="95">
        <v>17.26</v>
      </c>
      <c r="M14" s="96">
        <v>80</v>
      </c>
      <c r="N14" s="217">
        <v>107</v>
      </c>
      <c r="O14" s="98">
        <v>0.6</v>
      </c>
      <c r="P14" s="99">
        <v>0.8</v>
      </c>
      <c r="Q14" s="14"/>
      <c r="R14" s="55"/>
      <c r="S14" s="55"/>
    </row>
    <row r="15" spans="1:19" ht="22.5" customHeight="1" thickBot="1">
      <c r="A15" s="101"/>
      <c r="B15" s="218"/>
      <c r="C15" s="759" t="s">
        <v>5</v>
      </c>
      <c r="D15" s="756"/>
      <c r="E15" s="105">
        <f aca="true" t="shared" si="0" ref="E15:P15">SUM(E11:E14)</f>
        <v>11.71</v>
      </c>
      <c r="F15" s="106">
        <f t="shared" si="0"/>
        <v>14.52</v>
      </c>
      <c r="G15" s="105">
        <f t="shared" si="0"/>
        <v>11.338999999999999</v>
      </c>
      <c r="H15" s="106">
        <f t="shared" si="0"/>
        <v>9.49</v>
      </c>
      <c r="I15" s="105">
        <f t="shared" si="0"/>
        <v>13.239999999999998</v>
      </c>
      <c r="J15" s="106">
        <f t="shared" si="0"/>
        <v>15.870000000000001</v>
      </c>
      <c r="K15" s="105">
        <f t="shared" si="0"/>
        <v>49.870000000000005</v>
      </c>
      <c r="L15" s="106">
        <f t="shared" si="0"/>
        <v>63.19</v>
      </c>
      <c r="M15" s="105">
        <f t="shared" si="0"/>
        <v>350</v>
      </c>
      <c r="N15" s="106">
        <f t="shared" si="0"/>
        <v>437</v>
      </c>
      <c r="O15" s="105">
        <f t="shared" si="0"/>
        <v>1.29</v>
      </c>
      <c r="P15" s="107">
        <f t="shared" si="0"/>
        <v>1.7200000000000002</v>
      </c>
      <c r="Q15" s="17">
        <f>R15/R37</f>
        <v>0.24881441669301296</v>
      </c>
      <c r="R15" s="61">
        <f>AVERAGE(M15:N15)</f>
        <v>393.5</v>
      </c>
      <c r="S15" s="55"/>
    </row>
    <row r="16" spans="1:19" ht="22.5" customHeight="1">
      <c r="A16" s="108"/>
      <c r="B16" s="219" t="s">
        <v>1</v>
      </c>
      <c r="C16" s="110"/>
      <c r="D16" s="111"/>
      <c r="E16" s="220"/>
      <c r="F16" s="113" t="s">
        <v>6</v>
      </c>
      <c r="G16" s="114"/>
      <c r="H16" s="113"/>
      <c r="I16" s="114"/>
      <c r="J16" s="113"/>
      <c r="K16" s="114"/>
      <c r="L16" s="113" t="s">
        <v>6</v>
      </c>
      <c r="M16" s="114"/>
      <c r="N16" s="221"/>
      <c r="O16" s="220"/>
      <c r="P16" s="117"/>
      <c r="Q16" s="13"/>
      <c r="R16" s="55"/>
      <c r="S16" s="55"/>
    </row>
    <row r="17" spans="1:19" ht="28.5" customHeight="1">
      <c r="A17" s="88"/>
      <c r="B17" s="119" t="s">
        <v>170</v>
      </c>
      <c r="C17" s="212">
        <v>200</v>
      </c>
      <c r="D17" s="100">
        <v>200</v>
      </c>
      <c r="E17" s="94">
        <v>0.5</v>
      </c>
      <c r="F17" s="92">
        <v>0.47</v>
      </c>
      <c r="G17" s="94"/>
      <c r="H17" s="95"/>
      <c r="I17" s="94">
        <v>0.5</v>
      </c>
      <c r="J17" s="95">
        <v>0.48</v>
      </c>
      <c r="K17" s="94">
        <v>16.63</v>
      </c>
      <c r="L17" s="94">
        <v>16.04</v>
      </c>
      <c r="M17" s="98">
        <v>67</v>
      </c>
      <c r="N17" s="99">
        <v>65</v>
      </c>
      <c r="O17" s="98">
        <v>12</v>
      </c>
      <c r="P17" s="99">
        <v>11</v>
      </c>
      <c r="Q17" s="17"/>
      <c r="R17" s="55"/>
      <c r="S17" s="55"/>
    </row>
    <row r="18" spans="1:19" ht="22.5" customHeight="1" thickBot="1">
      <c r="A18" s="101"/>
      <c r="B18" s="218"/>
      <c r="C18" s="759" t="s">
        <v>5</v>
      </c>
      <c r="D18" s="756"/>
      <c r="E18" s="105">
        <f aca="true" t="shared" si="1" ref="E18:P18">SUM(E17)</f>
        <v>0.5</v>
      </c>
      <c r="F18" s="106">
        <f t="shared" si="1"/>
        <v>0.47</v>
      </c>
      <c r="G18" s="105"/>
      <c r="H18" s="106"/>
      <c r="I18" s="105">
        <f t="shared" si="1"/>
        <v>0.5</v>
      </c>
      <c r="J18" s="106">
        <f t="shared" si="1"/>
        <v>0.48</v>
      </c>
      <c r="K18" s="105">
        <f t="shared" si="1"/>
        <v>16.63</v>
      </c>
      <c r="L18" s="106">
        <f t="shared" si="1"/>
        <v>16.04</v>
      </c>
      <c r="M18" s="105">
        <f t="shared" si="1"/>
        <v>67</v>
      </c>
      <c r="N18" s="106">
        <f t="shared" si="1"/>
        <v>65</v>
      </c>
      <c r="O18" s="105">
        <f t="shared" si="1"/>
        <v>12</v>
      </c>
      <c r="P18" s="106">
        <f t="shared" si="1"/>
        <v>11</v>
      </c>
      <c r="Q18" s="17">
        <f>R18/R37</f>
        <v>0.041732532405943726</v>
      </c>
      <c r="R18" s="61">
        <f>AVERAGE(M18:N18)</f>
        <v>66</v>
      </c>
      <c r="S18" s="55"/>
    </row>
    <row r="19" spans="1:19" ht="30" customHeight="1">
      <c r="A19" s="108"/>
      <c r="B19" s="219" t="s">
        <v>2</v>
      </c>
      <c r="C19" s="110"/>
      <c r="D19" s="111"/>
      <c r="E19" s="220"/>
      <c r="F19" s="113"/>
      <c r="G19" s="114"/>
      <c r="H19" s="113"/>
      <c r="I19" s="114"/>
      <c r="J19" s="113"/>
      <c r="K19" s="114"/>
      <c r="L19" s="113"/>
      <c r="M19" s="114"/>
      <c r="N19" s="135"/>
      <c r="O19" s="136"/>
      <c r="P19" s="117"/>
      <c r="Q19" s="19"/>
      <c r="R19" s="55"/>
      <c r="S19" s="55"/>
    </row>
    <row r="20" spans="1:19" ht="49.5" customHeight="1">
      <c r="A20" s="222" t="s">
        <v>76</v>
      </c>
      <c r="B20" s="223" t="s">
        <v>147</v>
      </c>
      <c r="C20" s="212">
        <v>40</v>
      </c>
      <c r="D20" s="187">
        <v>60</v>
      </c>
      <c r="E20" s="94">
        <v>0.8</v>
      </c>
      <c r="F20" s="95">
        <v>1.2</v>
      </c>
      <c r="G20" s="94"/>
      <c r="H20" s="95"/>
      <c r="I20" s="94">
        <v>2.3</v>
      </c>
      <c r="J20" s="95">
        <v>3.5</v>
      </c>
      <c r="K20" s="94">
        <v>6.5</v>
      </c>
      <c r="L20" s="95">
        <v>9.75</v>
      </c>
      <c r="M20" s="98">
        <v>40</v>
      </c>
      <c r="N20" s="99">
        <v>60</v>
      </c>
      <c r="O20" s="98">
        <v>9.75</v>
      </c>
      <c r="P20" s="99">
        <v>14.62</v>
      </c>
      <c r="Q20" s="19"/>
      <c r="R20" s="55"/>
      <c r="S20" s="55"/>
    </row>
    <row r="21" spans="1:19" ht="22.5" customHeight="1">
      <c r="A21" s="224">
        <v>43</v>
      </c>
      <c r="B21" s="225" t="s">
        <v>84</v>
      </c>
      <c r="C21" s="143">
        <v>150</v>
      </c>
      <c r="D21" s="226">
        <v>200</v>
      </c>
      <c r="E21" s="94">
        <v>2.13</v>
      </c>
      <c r="F21" s="95">
        <v>2.84</v>
      </c>
      <c r="G21" s="94">
        <v>1.23</v>
      </c>
      <c r="H21" s="95">
        <v>1.64</v>
      </c>
      <c r="I21" s="94">
        <v>3.45</v>
      </c>
      <c r="J21" s="95">
        <v>4.6</v>
      </c>
      <c r="K21" s="94">
        <v>6.98</v>
      </c>
      <c r="L21" s="95">
        <v>9.3</v>
      </c>
      <c r="M21" s="98">
        <v>79</v>
      </c>
      <c r="N21" s="99">
        <v>105</v>
      </c>
      <c r="O21" s="98">
        <v>3.6</v>
      </c>
      <c r="P21" s="99">
        <v>9.48</v>
      </c>
      <c r="Q21" s="19"/>
      <c r="R21" s="55"/>
      <c r="S21" s="55"/>
    </row>
    <row r="22" spans="1:19" ht="21" customHeight="1">
      <c r="A22" s="224">
        <v>306</v>
      </c>
      <c r="B22" s="225" t="s">
        <v>116</v>
      </c>
      <c r="C22" s="227">
        <v>50</v>
      </c>
      <c r="D22" s="226">
        <v>70</v>
      </c>
      <c r="E22" s="228">
        <v>5.41</v>
      </c>
      <c r="F22" s="229">
        <v>7.57</v>
      </c>
      <c r="G22" s="94">
        <v>5.23</v>
      </c>
      <c r="H22" s="95">
        <v>7.32</v>
      </c>
      <c r="I22" s="228">
        <v>6.22</v>
      </c>
      <c r="J22" s="229">
        <v>8.71</v>
      </c>
      <c r="K22" s="228">
        <v>5.87</v>
      </c>
      <c r="L22" s="229">
        <v>8.22</v>
      </c>
      <c r="M22" s="230">
        <v>100</v>
      </c>
      <c r="N22" s="231">
        <v>140</v>
      </c>
      <c r="O22" s="98">
        <v>0.24</v>
      </c>
      <c r="P22" s="99">
        <v>0.37</v>
      </c>
      <c r="Q22" s="19"/>
      <c r="R22" s="55"/>
      <c r="S22" s="55"/>
    </row>
    <row r="23" spans="1:19" ht="18" customHeight="1">
      <c r="A23" s="88">
        <v>321</v>
      </c>
      <c r="B23" s="232" t="s">
        <v>36</v>
      </c>
      <c r="C23" s="143">
        <v>100</v>
      </c>
      <c r="D23" s="144">
        <v>130</v>
      </c>
      <c r="E23" s="157">
        <v>2.1</v>
      </c>
      <c r="F23" s="95">
        <v>2.73</v>
      </c>
      <c r="G23" s="92">
        <v>0.84</v>
      </c>
      <c r="H23" s="93">
        <v>1.8</v>
      </c>
      <c r="I23" s="157">
        <v>3.2</v>
      </c>
      <c r="J23" s="95">
        <v>4.16</v>
      </c>
      <c r="K23" s="158">
        <v>11.35</v>
      </c>
      <c r="L23" s="93">
        <v>14.19</v>
      </c>
      <c r="M23" s="159">
        <v>95</v>
      </c>
      <c r="N23" s="99">
        <v>124</v>
      </c>
      <c r="O23" s="98">
        <v>12.07</v>
      </c>
      <c r="P23" s="194">
        <v>15.7</v>
      </c>
      <c r="Q23" s="19"/>
      <c r="R23" s="55"/>
      <c r="S23" s="55"/>
    </row>
    <row r="24" spans="1:19" ht="19.5" customHeight="1">
      <c r="A24" s="224">
        <v>398</v>
      </c>
      <c r="B24" s="225" t="s">
        <v>3</v>
      </c>
      <c r="C24" s="79">
        <v>150</v>
      </c>
      <c r="D24" s="100">
        <v>200</v>
      </c>
      <c r="E24" s="228">
        <v>0.51</v>
      </c>
      <c r="F24" s="229">
        <v>0.68</v>
      </c>
      <c r="G24" s="94"/>
      <c r="H24" s="95"/>
      <c r="I24" s="228">
        <v>0.21</v>
      </c>
      <c r="J24" s="229">
        <v>0.28</v>
      </c>
      <c r="K24" s="228">
        <v>19.98</v>
      </c>
      <c r="L24" s="229">
        <v>25.3</v>
      </c>
      <c r="M24" s="230">
        <v>70</v>
      </c>
      <c r="N24" s="231">
        <v>93</v>
      </c>
      <c r="O24" s="98">
        <v>19</v>
      </c>
      <c r="P24" s="99">
        <v>25</v>
      </c>
      <c r="Q24" s="19"/>
      <c r="R24" s="55"/>
      <c r="S24" s="55"/>
    </row>
    <row r="25" spans="1:19" ht="23.25" customHeight="1">
      <c r="A25" s="224">
        <v>700</v>
      </c>
      <c r="B25" s="225" t="s">
        <v>13</v>
      </c>
      <c r="C25" s="162">
        <v>40</v>
      </c>
      <c r="D25" s="163">
        <v>50</v>
      </c>
      <c r="E25" s="83">
        <v>3.08</v>
      </c>
      <c r="F25" s="164">
        <v>4</v>
      </c>
      <c r="G25" s="83"/>
      <c r="H25" s="164"/>
      <c r="I25" s="83">
        <v>0.53</v>
      </c>
      <c r="J25" s="164">
        <v>0.66</v>
      </c>
      <c r="K25" s="83">
        <v>15.08</v>
      </c>
      <c r="L25" s="164">
        <v>18.85</v>
      </c>
      <c r="M25" s="165">
        <v>80</v>
      </c>
      <c r="N25" s="166">
        <v>100</v>
      </c>
      <c r="O25" s="167"/>
      <c r="P25" s="168"/>
      <c r="Q25" s="9"/>
      <c r="R25" s="55"/>
      <c r="S25" s="55"/>
    </row>
    <row r="26" spans="1:19" ht="37.5" customHeight="1" thickBot="1">
      <c r="A26" s="101"/>
      <c r="B26" s="218"/>
      <c r="C26" s="759" t="s">
        <v>5</v>
      </c>
      <c r="D26" s="756"/>
      <c r="E26" s="105">
        <f aca="true" t="shared" si="2" ref="E26:P26">SUM(E20:E25)</f>
        <v>14.03</v>
      </c>
      <c r="F26" s="106">
        <f t="shared" si="2"/>
        <v>19.02</v>
      </c>
      <c r="G26" s="105">
        <f t="shared" si="2"/>
        <v>7.300000000000001</v>
      </c>
      <c r="H26" s="106">
        <f t="shared" si="2"/>
        <v>10.760000000000002</v>
      </c>
      <c r="I26" s="105">
        <f t="shared" si="2"/>
        <v>15.909999999999998</v>
      </c>
      <c r="J26" s="106">
        <f t="shared" si="2"/>
        <v>21.910000000000004</v>
      </c>
      <c r="K26" s="105">
        <f t="shared" si="2"/>
        <v>65.76</v>
      </c>
      <c r="L26" s="106">
        <f t="shared" si="2"/>
        <v>85.61000000000001</v>
      </c>
      <c r="M26" s="105">
        <f t="shared" si="2"/>
        <v>464</v>
      </c>
      <c r="N26" s="106">
        <f t="shared" si="2"/>
        <v>622</v>
      </c>
      <c r="O26" s="105">
        <f t="shared" si="2"/>
        <v>44.66</v>
      </c>
      <c r="P26" s="106">
        <f t="shared" si="2"/>
        <v>65.17</v>
      </c>
      <c r="Q26" s="17">
        <f>R26/R37</f>
        <v>0.3433449257034461</v>
      </c>
      <c r="R26" s="61">
        <f>AVERAGE(M26:N26)</f>
        <v>543</v>
      </c>
      <c r="S26" s="55"/>
    </row>
    <row r="27" spans="1:19" ht="37.5" customHeight="1">
      <c r="A27" s="108"/>
      <c r="B27" s="219" t="s">
        <v>43</v>
      </c>
      <c r="C27" s="110"/>
      <c r="D27" s="111"/>
      <c r="E27" s="220"/>
      <c r="F27" s="113"/>
      <c r="G27" s="114"/>
      <c r="H27" s="113"/>
      <c r="I27" s="114"/>
      <c r="J27" s="113"/>
      <c r="K27" s="114"/>
      <c r="L27" s="113"/>
      <c r="M27" s="114"/>
      <c r="N27" s="135"/>
      <c r="O27" s="136"/>
      <c r="P27" s="117"/>
      <c r="Q27" s="17"/>
      <c r="R27" s="55"/>
      <c r="S27" s="55"/>
    </row>
    <row r="28" spans="1:19" ht="27.75" customHeight="1">
      <c r="A28" s="179">
        <v>401</v>
      </c>
      <c r="B28" s="119" t="s">
        <v>171</v>
      </c>
      <c r="C28" s="120">
        <v>150</v>
      </c>
      <c r="D28" s="161">
        <v>180</v>
      </c>
      <c r="E28" s="121">
        <v>5.35</v>
      </c>
      <c r="F28" s="122">
        <v>6.42</v>
      </c>
      <c r="G28" s="121">
        <v>5.35</v>
      </c>
      <c r="H28" s="122">
        <v>6.42</v>
      </c>
      <c r="I28" s="121">
        <v>5.8</v>
      </c>
      <c r="J28" s="122">
        <v>6.96</v>
      </c>
      <c r="K28" s="121">
        <v>17.05</v>
      </c>
      <c r="L28" s="122">
        <v>20.46</v>
      </c>
      <c r="M28" s="123">
        <v>120</v>
      </c>
      <c r="N28" s="124">
        <v>144</v>
      </c>
      <c r="O28" s="123">
        <v>0.2</v>
      </c>
      <c r="P28" s="124">
        <v>0.4</v>
      </c>
      <c r="Q28" s="17"/>
      <c r="R28" s="55"/>
      <c r="S28" s="55"/>
    </row>
    <row r="29" spans="1:19" ht="27.75" customHeight="1">
      <c r="A29" s="88"/>
      <c r="B29" s="89" t="s">
        <v>172</v>
      </c>
      <c r="C29" s="79">
        <v>7</v>
      </c>
      <c r="D29" s="100">
        <v>15</v>
      </c>
      <c r="E29" s="121">
        <v>1.75</v>
      </c>
      <c r="F29" s="122">
        <v>3.5</v>
      </c>
      <c r="G29" s="121">
        <v>1.08</v>
      </c>
      <c r="H29" s="122">
        <v>1.6</v>
      </c>
      <c r="I29" s="121">
        <v>1.77</v>
      </c>
      <c r="J29" s="122">
        <v>3.54</v>
      </c>
      <c r="K29" s="121">
        <v>4.49</v>
      </c>
      <c r="L29" s="122">
        <v>8.98</v>
      </c>
      <c r="M29" s="123">
        <v>42</v>
      </c>
      <c r="N29" s="124">
        <v>84</v>
      </c>
      <c r="O29" s="123"/>
      <c r="P29" s="124"/>
      <c r="Q29" s="20"/>
      <c r="R29" s="55"/>
      <c r="S29" s="55"/>
    </row>
    <row r="30" spans="1:19" ht="36" customHeight="1" thickBot="1">
      <c r="A30" s="101"/>
      <c r="B30" s="218"/>
      <c r="C30" s="759" t="s">
        <v>5</v>
      </c>
      <c r="D30" s="756"/>
      <c r="E30" s="233">
        <f aca="true" t="shared" si="3" ref="E30:P30">SUM(E28:E29)</f>
        <v>7.1</v>
      </c>
      <c r="F30" s="234">
        <f t="shared" si="3"/>
        <v>9.92</v>
      </c>
      <c r="G30" s="233">
        <f t="shared" si="3"/>
        <v>6.43</v>
      </c>
      <c r="H30" s="234">
        <f t="shared" si="3"/>
        <v>8.02</v>
      </c>
      <c r="I30" s="233">
        <f t="shared" si="3"/>
        <v>7.57</v>
      </c>
      <c r="J30" s="234">
        <f t="shared" si="3"/>
        <v>10.5</v>
      </c>
      <c r="K30" s="233">
        <f t="shared" si="3"/>
        <v>21.54</v>
      </c>
      <c r="L30" s="234">
        <f t="shared" si="3"/>
        <v>29.44</v>
      </c>
      <c r="M30" s="233">
        <f t="shared" si="3"/>
        <v>162</v>
      </c>
      <c r="N30" s="234">
        <f t="shared" si="3"/>
        <v>228</v>
      </c>
      <c r="O30" s="233">
        <f t="shared" si="3"/>
        <v>0.2</v>
      </c>
      <c r="P30" s="234">
        <f t="shared" si="3"/>
        <v>0.4</v>
      </c>
      <c r="Q30" s="17">
        <f>R30/R37</f>
        <v>0.12330066392665191</v>
      </c>
      <c r="R30" s="61">
        <f>AVERAGE(M30:N30)</f>
        <v>195</v>
      </c>
      <c r="S30" s="55"/>
    </row>
    <row r="31" spans="1:19" ht="34.5" customHeight="1">
      <c r="A31" s="118"/>
      <c r="B31" s="235" t="s">
        <v>42</v>
      </c>
      <c r="C31" s="236"/>
      <c r="D31" s="237"/>
      <c r="E31" s="238"/>
      <c r="F31" s="164"/>
      <c r="G31" s="83"/>
      <c r="H31" s="164"/>
      <c r="I31" s="83"/>
      <c r="J31" s="164"/>
      <c r="K31" s="83"/>
      <c r="L31" s="164"/>
      <c r="M31" s="83"/>
      <c r="N31" s="166"/>
      <c r="O31" s="165"/>
      <c r="P31" s="168"/>
      <c r="Q31" s="19"/>
      <c r="R31" s="55"/>
      <c r="S31" s="55"/>
    </row>
    <row r="32" spans="1:19" ht="45" customHeight="1">
      <c r="A32" s="138" t="s">
        <v>75</v>
      </c>
      <c r="B32" s="239" t="s">
        <v>122</v>
      </c>
      <c r="C32" s="138">
        <v>40</v>
      </c>
      <c r="D32" s="139">
        <v>60</v>
      </c>
      <c r="E32" s="94">
        <v>0.45</v>
      </c>
      <c r="F32" s="95">
        <v>0.68</v>
      </c>
      <c r="G32" s="140"/>
      <c r="H32" s="141"/>
      <c r="I32" s="94">
        <v>2.3</v>
      </c>
      <c r="J32" s="95">
        <v>3.3</v>
      </c>
      <c r="K32" s="94">
        <v>5.74</v>
      </c>
      <c r="L32" s="95">
        <v>8.61</v>
      </c>
      <c r="M32" s="98">
        <v>26</v>
      </c>
      <c r="N32" s="99">
        <v>39</v>
      </c>
      <c r="O32" s="98">
        <v>1.83</v>
      </c>
      <c r="P32" s="99">
        <v>2.74</v>
      </c>
      <c r="Q32" s="19"/>
      <c r="R32" s="55"/>
      <c r="S32" s="55"/>
    </row>
    <row r="33" spans="1:19" ht="42.75" customHeight="1">
      <c r="A33" s="138" t="s">
        <v>62</v>
      </c>
      <c r="B33" s="78" t="s">
        <v>60</v>
      </c>
      <c r="C33" s="240" t="s">
        <v>32</v>
      </c>
      <c r="D33" s="139" t="s">
        <v>49</v>
      </c>
      <c r="E33" s="94">
        <v>8.95</v>
      </c>
      <c r="F33" s="95">
        <v>11.18</v>
      </c>
      <c r="G33" s="188">
        <v>8.95</v>
      </c>
      <c r="H33" s="189">
        <v>11.18</v>
      </c>
      <c r="I33" s="94">
        <v>8.09</v>
      </c>
      <c r="J33" s="95">
        <v>10.2</v>
      </c>
      <c r="K33" s="94">
        <v>22.68</v>
      </c>
      <c r="L33" s="95">
        <v>28.36</v>
      </c>
      <c r="M33" s="98">
        <v>214</v>
      </c>
      <c r="N33" s="99">
        <v>268</v>
      </c>
      <c r="O33" s="188">
        <v>2.59</v>
      </c>
      <c r="P33" s="189">
        <v>3.23</v>
      </c>
      <c r="Q33" s="19"/>
      <c r="R33" s="55"/>
      <c r="S33" s="55"/>
    </row>
    <row r="34" spans="1:19" ht="33.75" customHeight="1">
      <c r="A34" s="88">
        <v>701</v>
      </c>
      <c r="B34" s="89" t="s">
        <v>30</v>
      </c>
      <c r="C34" s="241">
        <v>30</v>
      </c>
      <c r="D34" s="100">
        <v>40</v>
      </c>
      <c r="E34" s="94">
        <v>2.28</v>
      </c>
      <c r="F34" s="164">
        <v>3.04</v>
      </c>
      <c r="G34" s="94">
        <v>0.039</v>
      </c>
      <c r="H34" s="164"/>
      <c r="I34" s="94">
        <v>0.24</v>
      </c>
      <c r="J34" s="164">
        <v>0.36</v>
      </c>
      <c r="K34" s="94">
        <v>14.76</v>
      </c>
      <c r="L34" s="164">
        <v>20.01</v>
      </c>
      <c r="M34" s="98">
        <v>67</v>
      </c>
      <c r="N34" s="166">
        <v>89</v>
      </c>
      <c r="O34" s="242"/>
      <c r="P34" s="243"/>
      <c r="Q34" s="19"/>
      <c r="R34" s="55"/>
      <c r="S34" s="55"/>
    </row>
    <row r="35" spans="1:19" ht="31.5" customHeight="1">
      <c r="A35" s="79">
        <v>392</v>
      </c>
      <c r="B35" s="89" t="s">
        <v>40</v>
      </c>
      <c r="C35" s="190">
        <v>150</v>
      </c>
      <c r="D35" s="191">
        <v>200</v>
      </c>
      <c r="E35" s="244">
        <v>0.04</v>
      </c>
      <c r="F35" s="245">
        <v>0.06</v>
      </c>
      <c r="G35" s="246"/>
      <c r="H35" s="247"/>
      <c r="I35" s="244">
        <v>0.02</v>
      </c>
      <c r="J35" s="245">
        <v>0.02</v>
      </c>
      <c r="K35" s="248">
        <v>6.99</v>
      </c>
      <c r="L35" s="249">
        <v>9.32</v>
      </c>
      <c r="M35" s="244">
        <v>28</v>
      </c>
      <c r="N35" s="250">
        <v>37</v>
      </c>
      <c r="O35" s="123">
        <v>0.015</v>
      </c>
      <c r="P35" s="124">
        <v>0.02</v>
      </c>
      <c r="Q35" s="19"/>
      <c r="R35" s="55"/>
      <c r="S35" s="55"/>
    </row>
    <row r="36" spans="1:19" ht="28.5" customHeight="1">
      <c r="A36" s="88"/>
      <c r="B36" s="251"/>
      <c r="C36" s="787" t="s">
        <v>5</v>
      </c>
      <c r="D36" s="788"/>
      <c r="E36" s="252">
        <f aca="true" t="shared" si="4" ref="E36:P36">SUM(E32:E35)</f>
        <v>11.719999999999997</v>
      </c>
      <c r="F36" s="253">
        <f t="shared" si="4"/>
        <v>14.959999999999999</v>
      </c>
      <c r="G36" s="252">
        <f t="shared" si="4"/>
        <v>8.988999999999999</v>
      </c>
      <c r="H36" s="253">
        <f t="shared" si="4"/>
        <v>11.18</v>
      </c>
      <c r="I36" s="252">
        <f t="shared" si="4"/>
        <v>10.65</v>
      </c>
      <c r="J36" s="253">
        <f t="shared" si="4"/>
        <v>13.879999999999999</v>
      </c>
      <c r="K36" s="252">
        <f t="shared" si="4"/>
        <v>50.17</v>
      </c>
      <c r="L36" s="253">
        <f t="shared" si="4"/>
        <v>66.30000000000001</v>
      </c>
      <c r="M36" s="195">
        <f t="shared" si="4"/>
        <v>335</v>
      </c>
      <c r="N36" s="254">
        <f t="shared" si="4"/>
        <v>433</v>
      </c>
      <c r="O36" s="252">
        <f t="shared" si="4"/>
        <v>4.435</v>
      </c>
      <c r="P36" s="253">
        <f t="shared" si="4"/>
        <v>5.99</v>
      </c>
      <c r="Q36" s="17">
        <f>R36/R37</f>
        <v>0.2428074612709453</v>
      </c>
      <c r="R36" s="57">
        <f>AVERAGE(M36:N36)</f>
        <v>384</v>
      </c>
      <c r="S36" s="55"/>
    </row>
    <row r="37" spans="1:19" ht="39" customHeight="1" thickBot="1">
      <c r="A37" s="101"/>
      <c r="B37" s="255"/>
      <c r="C37" s="789" t="s">
        <v>14</v>
      </c>
      <c r="D37" s="790"/>
      <c r="E37" s="199">
        <f aca="true" t="shared" si="5" ref="E37:Q37">SUM(E15+E18+E26+E30+E36)</f>
        <v>45.06</v>
      </c>
      <c r="F37" s="128">
        <f t="shared" si="5"/>
        <v>58.89</v>
      </c>
      <c r="G37" s="199">
        <f t="shared" si="5"/>
        <v>34.058</v>
      </c>
      <c r="H37" s="128">
        <f t="shared" si="5"/>
        <v>39.45</v>
      </c>
      <c r="I37" s="199">
        <f t="shared" si="5"/>
        <v>47.87</v>
      </c>
      <c r="J37" s="128">
        <f t="shared" si="5"/>
        <v>62.64</v>
      </c>
      <c r="K37" s="199">
        <f t="shared" si="5"/>
        <v>203.96999999999997</v>
      </c>
      <c r="L37" s="128">
        <f t="shared" si="5"/>
        <v>260.58000000000004</v>
      </c>
      <c r="M37" s="105">
        <f t="shared" si="5"/>
        <v>1378</v>
      </c>
      <c r="N37" s="106">
        <f t="shared" si="5"/>
        <v>1785</v>
      </c>
      <c r="O37" s="199">
        <f t="shared" si="5"/>
        <v>62.585</v>
      </c>
      <c r="P37" s="200">
        <f t="shared" si="5"/>
        <v>84.28</v>
      </c>
      <c r="Q37" s="28">
        <f t="shared" si="5"/>
        <v>1</v>
      </c>
      <c r="R37" s="57">
        <f>AVERAGE(M37:N37)</f>
        <v>1581.5</v>
      </c>
      <c r="S37" s="55"/>
    </row>
    <row r="38" spans="1:19" ht="15" customHeight="1" thickBot="1">
      <c r="A38" s="747"/>
      <c r="B38" s="748"/>
      <c r="C38" s="748"/>
      <c r="D38" s="748"/>
      <c r="E38" s="748"/>
      <c r="F38" s="748"/>
      <c r="G38" s="748"/>
      <c r="H38" s="748"/>
      <c r="I38" s="748"/>
      <c r="J38" s="748"/>
      <c r="K38" s="748"/>
      <c r="L38" s="748"/>
      <c r="M38" s="748"/>
      <c r="N38" s="748"/>
      <c r="O38" s="748"/>
      <c r="P38" s="749"/>
      <c r="Q38" s="7"/>
      <c r="R38" s="55"/>
      <c r="S38" s="55"/>
    </row>
    <row r="39" spans="1:19" ht="42" customHeight="1">
      <c r="A39" s="201"/>
      <c r="B39" s="750" t="s">
        <v>24</v>
      </c>
      <c r="C39" s="751"/>
      <c r="D39" s="752"/>
      <c r="E39" s="202">
        <v>42</v>
      </c>
      <c r="F39" s="202">
        <v>54</v>
      </c>
      <c r="G39" s="202">
        <f>E39*Q40/C40</f>
        <v>27.3</v>
      </c>
      <c r="H39" s="202">
        <f>F39*Q39/C40</f>
        <v>32.4</v>
      </c>
      <c r="I39" s="202">
        <v>47</v>
      </c>
      <c r="J39" s="202">
        <v>60</v>
      </c>
      <c r="K39" s="202">
        <v>203</v>
      </c>
      <c r="L39" s="203">
        <v>261</v>
      </c>
      <c r="M39" s="204">
        <v>1400</v>
      </c>
      <c r="N39" s="205">
        <v>1800</v>
      </c>
      <c r="O39" s="205">
        <v>50</v>
      </c>
      <c r="P39" s="206">
        <v>45</v>
      </c>
      <c r="Q39" s="59">
        <v>60</v>
      </c>
      <c r="R39" s="55"/>
      <c r="S39" s="55"/>
    </row>
    <row r="40" spans="1:19" ht="32.25" customHeight="1" thickBot="1">
      <c r="A40" s="207"/>
      <c r="B40" s="208" t="s">
        <v>27</v>
      </c>
      <c r="C40" s="209">
        <v>100</v>
      </c>
      <c r="D40" s="210"/>
      <c r="E40" s="47">
        <f>E37*C40/E39-C40</f>
        <v>7.285714285714292</v>
      </c>
      <c r="F40" s="47">
        <f>F37*C40/F39-C40</f>
        <v>9.055555555555557</v>
      </c>
      <c r="G40" s="47">
        <f>G37*C40/G39-C40</f>
        <v>24.75457875457876</v>
      </c>
      <c r="H40" s="47">
        <f>H37*C40/H39-C40</f>
        <v>21.75925925925928</v>
      </c>
      <c r="I40" s="47">
        <f>I37*C40/I39-C40</f>
        <v>1.8510638297872362</v>
      </c>
      <c r="J40" s="47">
        <f>J37*C40/J39-C40</f>
        <v>4.400000000000006</v>
      </c>
      <c r="K40" s="47">
        <f>K37*C40/K39-C40</f>
        <v>0.4778325123152598</v>
      </c>
      <c r="L40" s="48">
        <f>L37*C40/L39-C40</f>
        <v>-0.16091954022986954</v>
      </c>
      <c r="M40" s="47">
        <f>M37*C40/M39-C40</f>
        <v>-1.5714285714285694</v>
      </c>
      <c r="N40" s="47">
        <f>N37*C40/N39-C40</f>
        <v>-0.8333333333333286</v>
      </c>
      <c r="O40" s="47">
        <f>O37*C40/O39-C40</f>
        <v>25.17</v>
      </c>
      <c r="P40" s="49">
        <f>P37*C40/P39-C40</f>
        <v>87.28888888888889</v>
      </c>
      <c r="Q40" s="62">
        <v>65</v>
      </c>
      <c r="R40" s="55"/>
      <c r="S40" s="55"/>
    </row>
    <row r="41" spans="1:16" ht="18.75">
      <c r="A41" s="38"/>
      <c r="B41" s="38"/>
      <c r="C41" s="38"/>
      <c r="D41" s="38"/>
      <c r="E41" s="38"/>
      <c r="F41" s="256"/>
      <c r="G41" s="256"/>
      <c r="H41" s="256"/>
      <c r="I41" s="256"/>
      <c r="J41" s="257"/>
      <c r="K41" s="257"/>
      <c r="L41" s="38"/>
      <c r="M41" s="38"/>
      <c r="N41" s="38"/>
      <c r="O41" s="38"/>
      <c r="P41" s="38"/>
    </row>
    <row r="48" spans="2:16" ht="18">
      <c r="B48" s="38" t="s">
        <v>163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737" t="s">
        <v>162</v>
      </c>
      <c r="N48" s="737"/>
      <c r="O48" s="737"/>
      <c r="P48" s="737"/>
    </row>
  </sheetData>
  <sheetProtection/>
  <mergeCells count="22">
    <mergeCell ref="A1:O1"/>
    <mergeCell ref="K2:O2"/>
    <mergeCell ref="A4:P4"/>
    <mergeCell ref="B3:P3"/>
    <mergeCell ref="C7:D9"/>
    <mergeCell ref="E7:L7"/>
    <mergeCell ref="B39:D39"/>
    <mergeCell ref="K8:L9"/>
    <mergeCell ref="C30:D30"/>
    <mergeCell ref="C15:D15"/>
    <mergeCell ref="C18:D18"/>
    <mergeCell ref="I8:J9"/>
    <mergeCell ref="E9:F9"/>
    <mergeCell ref="C26:D26"/>
    <mergeCell ref="E8:H8"/>
    <mergeCell ref="M7:N9"/>
    <mergeCell ref="M48:P48"/>
    <mergeCell ref="A38:P38"/>
    <mergeCell ref="C36:D36"/>
    <mergeCell ref="C37:D37"/>
    <mergeCell ref="G9:H9"/>
    <mergeCell ref="O7:P9"/>
  </mergeCells>
  <conditionalFormatting sqref="F18:G18 J18:O18 R18">
    <cfRule type="duplicateValues" priority="9" dxfId="130" stopIfTrue="1">
      <formula>AND(COUNTIF($F$18:$G$18,F18)+COUNTIF($J$18:$O$18,F18)+COUNTIF($R$18:$R$18,F18)&gt;1,NOT(ISBLANK(F18)))</formula>
    </cfRule>
  </conditionalFormatting>
  <conditionalFormatting sqref="F15 J15:O15 R15">
    <cfRule type="duplicateValues" priority="8" dxfId="130" stopIfTrue="1">
      <formula>AND(COUNTIF($F$15:$F$15,F15)+COUNTIF($J$15:$O$15,F15)+COUNTIF($R$15:$R$15,F15)&gt;1,NOT(ISBLANK(F15)))</formula>
    </cfRule>
  </conditionalFormatting>
  <conditionalFormatting sqref="H18">
    <cfRule type="duplicateValues" priority="7" dxfId="130" stopIfTrue="1">
      <formula>AND(COUNTIF($H$18:$H$18,H18)&gt;1,NOT(ISBLANK(H18)))</formula>
    </cfRule>
  </conditionalFormatting>
  <conditionalFormatting sqref="H15">
    <cfRule type="duplicateValues" priority="6" dxfId="130" stopIfTrue="1">
      <formula>AND(COUNTIF($H$15:$H$15,H15)&gt;1,NOT(ISBLANK(H15)))</formula>
    </cfRule>
  </conditionalFormatting>
  <conditionalFormatting sqref="E15">
    <cfRule type="duplicateValues" priority="5" dxfId="130" stopIfTrue="1">
      <formula>AND(COUNTIF($E$15:$E$15,E15)&gt;1,NOT(ISBLANK(E15)))</formula>
    </cfRule>
  </conditionalFormatting>
  <conditionalFormatting sqref="G15">
    <cfRule type="duplicateValues" priority="4" dxfId="130" stopIfTrue="1">
      <formula>AND(COUNTIF($G$15:$G$15,G15)&gt;1,NOT(ISBLANK(G15)))</formula>
    </cfRule>
  </conditionalFormatting>
  <conditionalFormatting sqref="I15">
    <cfRule type="duplicateValues" priority="3" dxfId="130" stopIfTrue="1">
      <formula>AND(COUNTIF($I$15:$I$15,I15)&gt;1,NOT(ISBLANK(I15)))</formula>
    </cfRule>
  </conditionalFormatting>
  <conditionalFormatting sqref="E18">
    <cfRule type="duplicateValues" priority="2" dxfId="130" stopIfTrue="1">
      <formula>AND(COUNTIF($E$18:$E$18,E18)&gt;1,NOT(ISBLANK(E18)))</formula>
    </cfRule>
  </conditionalFormatting>
  <conditionalFormatting sqref="I18">
    <cfRule type="duplicateValues" priority="1" dxfId="130" stopIfTrue="1">
      <formula>AND(COUNTIF($I$18:$I$18,I18)&gt;1,NOT(ISBLANK(I18)))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7"/>
  <sheetViews>
    <sheetView zoomScale="70" zoomScaleNormal="70" zoomScalePageLayoutView="0" workbookViewId="0" topLeftCell="A8">
      <selection activeCell="F47" sqref="F47:I47"/>
    </sheetView>
  </sheetViews>
  <sheetFormatPr defaultColWidth="9.00390625" defaultRowHeight="12.75"/>
  <cols>
    <col min="1" max="1" width="8.75390625" style="0" customWidth="1"/>
    <col min="2" max="2" width="48.00390625" style="0" customWidth="1"/>
    <col min="3" max="3" width="9.125" style="0" customWidth="1"/>
    <col min="4" max="5" width="10.125" style="0" customWidth="1"/>
    <col min="6" max="6" width="8.875" style="0" customWidth="1"/>
    <col min="7" max="7" width="9.25390625" style="0" customWidth="1"/>
    <col min="8" max="8" width="8.375" style="0" customWidth="1"/>
    <col min="9" max="9" width="9.75390625" style="0" customWidth="1"/>
    <col min="10" max="10" width="9.125" style="0" customWidth="1"/>
    <col min="11" max="11" width="9.375" style="0" customWidth="1"/>
    <col min="12" max="12" width="10.25390625" style="0" customWidth="1"/>
    <col min="13" max="13" width="8.375" style="0" customWidth="1"/>
    <col min="14" max="14" width="8.75390625" style="0" customWidth="1"/>
    <col min="15" max="15" width="9.25390625" style="0" customWidth="1"/>
    <col min="16" max="16" width="8.875" style="0" customWidth="1"/>
    <col min="17" max="17" width="5.75390625" style="0" customWidth="1"/>
  </cols>
  <sheetData>
    <row r="1" spans="1:16" ht="25.5">
      <c r="A1" s="791" t="s">
        <v>160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258"/>
    </row>
    <row r="2" spans="1:16" ht="25.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792" t="s">
        <v>158</v>
      </c>
      <c r="L2" s="792"/>
      <c r="M2" s="792"/>
      <c r="N2" s="792"/>
      <c r="O2" s="792"/>
      <c r="P2" s="258"/>
    </row>
    <row r="3" spans="1:37" ht="26.25">
      <c r="A3" s="258"/>
      <c r="B3" s="794" t="s">
        <v>196</v>
      </c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69.75" customHeight="1">
      <c r="A4" s="793" t="s">
        <v>165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17" ht="28.5" customHeight="1">
      <c r="A5" s="8"/>
      <c r="B5" s="2" t="s">
        <v>108</v>
      </c>
      <c r="C5" s="2"/>
      <c r="D5" s="4" t="s">
        <v>173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2:16" ht="16.5" thickBot="1"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9" s="65" customFormat="1" ht="51.75" customHeight="1" thickBot="1">
      <c r="A7" s="263" t="s">
        <v>79</v>
      </c>
      <c r="B7" s="325" t="s">
        <v>20</v>
      </c>
      <c r="C7" s="819" t="s">
        <v>21</v>
      </c>
      <c r="D7" s="820"/>
      <c r="E7" s="819" t="s">
        <v>22</v>
      </c>
      <c r="F7" s="825"/>
      <c r="G7" s="825"/>
      <c r="H7" s="825"/>
      <c r="I7" s="825"/>
      <c r="J7" s="825"/>
      <c r="K7" s="825"/>
      <c r="L7" s="811"/>
      <c r="M7" s="826" t="s">
        <v>23</v>
      </c>
      <c r="N7" s="827"/>
      <c r="O7" s="831" t="s">
        <v>41</v>
      </c>
      <c r="P7" s="832"/>
      <c r="Q7" s="326"/>
      <c r="R7" s="327"/>
      <c r="S7" s="327"/>
    </row>
    <row r="8" spans="1:19" s="65" customFormat="1" ht="25.5" customHeight="1" thickBot="1">
      <c r="A8" s="328"/>
      <c r="B8" s="329"/>
      <c r="C8" s="821"/>
      <c r="D8" s="822"/>
      <c r="E8" s="837" t="s">
        <v>7</v>
      </c>
      <c r="F8" s="838"/>
      <c r="G8" s="838"/>
      <c r="H8" s="839"/>
      <c r="I8" s="804" t="s">
        <v>8</v>
      </c>
      <c r="J8" s="805"/>
      <c r="K8" s="804" t="s">
        <v>9</v>
      </c>
      <c r="L8" s="805"/>
      <c r="M8" s="828"/>
      <c r="N8" s="815"/>
      <c r="O8" s="833"/>
      <c r="P8" s="834"/>
      <c r="Q8" s="326"/>
      <c r="R8" s="327"/>
      <c r="S8" s="327"/>
    </row>
    <row r="9" spans="1:19" s="65" customFormat="1" ht="21" thickBot="1">
      <c r="A9" s="332"/>
      <c r="B9" s="333"/>
      <c r="C9" s="823"/>
      <c r="D9" s="824"/>
      <c r="E9" s="810" t="s">
        <v>28</v>
      </c>
      <c r="F9" s="811"/>
      <c r="G9" s="812" t="s">
        <v>29</v>
      </c>
      <c r="H9" s="807"/>
      <c r="I9" s="806"/>
      <c r="J9" s="807"/>
      <c r="K9" s="808"/>
      <c r="L9" s="809"/>
      <c r="M9" s="829"/>
      <c r="N9" s="830"/>
      <c r="O9" s="835"/>
      <c r="P9" s="836"/>
      <c r="Q9" s="334"/>
      <c r="R9" s="327"/>
      <c r="S9" s="327"/>
    </row>
    <row r="10" spans="1:19" s="65" customFormat="1" ht="36.75" customHeight="1" thickBot="1">
      <c r="A10" s="335"/>
      <c r="B10" s="336" t="s">
        <v>0</v>
      </c>
      <c r="C10" s="337" t="s">
        <v>80</v>
      </c>
      <c r="D10" s="338" t="s">
        <v>81</v>
      </c>
      <c r="E10" s="339" t="s">
        <v>80</v>
      </c>
      <c r="F10" s="338" t="s">
        <v>81</v>
      </c>
      <c r="G10" s="337" t="s">
        <v>80</v>
      </c>
      <c r="H10" s="338" t="s">
        <v>81</v>
      </c>
      <c r="I10" s="339" t="s">
        <v>80</v>
      </c>
      <c r="J10" s="338" t="s">
        <v>81</v>
      </c>
      <c r="K10" s="339" t="s">
        <v>80</v>
      </c>
      <c r="L10" s="338" t="s">
        <v>81</v>
      </c>
      <c r="M10" s="339" t="s">
        <v>80</v>
      </c>
      <c r="N10" s="338" t="s">
        <v>81</v>
      </c>
      <c r="O10" s="339" t="s">
        <v>80</v>
      </c>
      <c r="P10" s="338" t="s">
        <v>81</v>
      </c>
      <c r="Q10" s="334"/>
      <c r="R10" s="327"/>
      <c r="S10" s="327"/>
    </row>
    <row r="11" spans="1:19" s="65" customFormat="1" ht="25.5" customHeight="1">
      <c r="A11" s="487" t="s">
        <v>65</v>
      </c>
      <c r="B11" s="89" t="s">
        <v>46</v>
      </c>
      <c r="C11" s="212">
        <v>150</v>
      </c>
      <c r="D11" s="488">
        <v>200</v>
      </c>
      <c r="E11" s="92">
        <v>3.8</v>
      </c>
      <c r="F11" s="93">
        <v>5.06</v>
      </c>
      <c r="G11" s="83">
        <v>3.53</v>
      </c>
      <c r="H11" s="164">
        <v>4.68</v>
      </c>
      <c r="I11" s="83">
        <v>3.9</v>
      </c>
      <c r="J11" s="164">
        <v>5.2</v>
      </c>
      <c r="K11" s="83">
        <v>21.26</v>
      </c>
      <c r="L11" s="164">
        <v>28.35</v>
      </c>
      <c r="M11" s="165">
        <v>150</v>
      </c>
      <c r="N11" s="166">
        <v>200</v>
      </c>
      <c r="O11" s="165">
        <v>0.15</v>
      </c>
      <c r="P11" s="166">
        <v>0.2</v>
      </c>
      <c r="Q11" s="352"/>
      <c r="R11" s="327"/>
      <c r="S11" s="327"/>
    </row>
    <row r="12" spans="1:19" s="65" customFormat="1" ht="21.75" customHeight="1">
      <c r="A12" s="357">
        <v>7</v>
      </c>
      <c r="B12" s="358" t="s">
        <v>17</v>
      </c>
      <c r="C12" s="359">
        <v>6</v>
      </c>
      <c r="D12" s="360">
        <v>10</v>
      </c>
      <c r="E12" s="361">
        <v>1.56</v>
      </c>
      <c r="F12" s="362">
        <v>2.6</v>
      </c>
      <c r="G12" s="361">
        <v>1.56</v>
      </c>
      <c r="H12" s="362">
        <v>2.6</v>
      </c>
      <c r="I12" s="361">
        <v>1.52</v>
      </c>
      <c r="J12" s="362">
        <v>2.53</v>
      </c>
      <c r="K12" s="361">
        <v>0</v>
      </c>
      <c r="L12" s="362">
        <v>0</v>
      </c>
      <c r="M12" s="363">
        <v>21</v>
      </c>
      <c r="N12" s="364">
        <v>35</v>
      </c>
      <c r="O12" s="363"/>
      <c r="P12" s="364"/>
      <c r="Q12" s="365"/>
      <c r="R12" s="327"/>
      <c r="S12" s="327"/>
    </row>
    <row r="13" spans="1:19" s="65" customFormat="1" ht="24.75" customHeight="1">
      <c r="A13" s="357">
        <v>1</v>
      </c>
      <c r="B13" s="341" t="s">
        <v>4</v>
      </c>
      <c r="C13" s="366" t="s">
        <v>82</v>
      </c>
      <c r="D13" s="367" t="s">
        <v>83</v>
      </c>
      <c r="E13" s="344">
        <v>2.35</v>
      </c>
      <c r="F13" s="345">
        <v>3.1</v>
      </c>
      <c r="G13" s="344">
        <v>0.065</v>
      </c>
      <c r="H13" s="345">
        <v>0.04</v>
      </c>
      <c r="I13" s="344">
        <v>3.32</v>
      </c>
      <c r="J13" s="345">
        <v>3.4</v>
      </c>
      <c r="K13" s="344">
        <v>14.84</v>
      </c>
      <c r="L13" s="345">
        <v>19.77</v>
      </c>
      <c r="M13" s="350">
        <v>95</v>
      </c>
      <c r="N13" s="351">
        <v>115</v>
      </c>
      <c r="O13" s="350"/>
      <c r="P13" s="368"/>
      <c r="Q13" s="369"/>
      <c r="R13" s="327"/>
      <c r="S13" s="327"/>
    </row>
    <row r="14" spans="1:19" s="65" customFormat="1" ht="21" customHeight="1">
      <c r="A14" s="357">
        <v>394</v>
      </c>
      <c r="B14" s="357" t="s">
        <v>15</v>
      </c>
      <c r="C14" s="370">
        <v>150</v>
      </c>
      <c r="D14" s="360">
        <v>200</v>
      </c>
      <c r="E14" s="344">
        <v>2.52</v>
      </c>
      <c r="F14" s="345">
        <v>4.64</v>
      </c>
      <c r="G14" s="344">
        <v>2.42</v>
      </c>
      <c r="H14" s="345">
        <v>3.27</v>
      </c>
      <c r="I14" s="344">
        <v>2.65</v>
      </c>
      <c r="J14" s="345">
        <v>5.12</v>
      </c>
      <c r="K14" s="344">
        <v>15.63</v>
      </c>
      <c r="L14" s="345">
        <v>17.26</v>
      </c>
      <c r="M14" s="350">
        <v>77</v>
      </c>
      <c r="N14" s="351">
        <v>103</v>
      </c>
      <c r="O14" s="350">
        <v>0.19</v>
      </c>
      <c r="P14" s="351">
        <v>0.8</v>
      </c>
      <c r="Q14" s="326"/>
      <c r="R14" s="327"/>
      <c r="S14" s="327"/>
    </row>
    <row r="15" spans="1:19" s="65" customFormat="1" ht="24" customHeight="1" thickBot="1">
      <c r="A15" s="371"/>
      <c r="B15" s="372"/>
      <c r="C15" s="797" t="s">
        <v>5</v>
      </c>
      <c r="D15" s="798"/>
      <c r="E15" s="373">
        <f aca="true" t="shared" si="0" ref="E15:P15">SUM(E11:E14)</f>
        <v>10.229999999999999</v>
      </c>
      <c r="F15" s="374">
        <f t="shared" si="0"/>
        <v>15.399999999999999</v>
      </c>
      <c r="G15" s="373">
        <f t="shared" si="0"/>
        <v>7.575</v>
      </c>
      <c r="H15" s="374">
        <f t="shared" si="0"/>
        <v>10.59</v>
      </c>
      <c r="I15" s="373">
        <f t="shared" si="0"/>
        <v>11.39</v>
      </c>
      <c r="J15" s="374">
        <f t="shared" si="0"/>
        <v>16.25</v>
      </c>
      <c r="K15" s="373">
        <f t="shared" si="0"/>
        <v>51.730000000000004</v>
      </c>
      <c r="L15" s="374">
        <f t="shared" si="0"/>
        <v>65.38000000000001</v>
      </c>
      <c r="M15" s="373">
        <f t="shared" si="0"/>
        <v>343</v>
      </c>
      <c r="N15" s="374">
        <f t="shared" si="0"/>
        <v>453</v>
      </c>
      <c r="O15" s="373">
        <f t="shared" si="0"/>
        <v>0.33999999999999997</v>
      </c>
      <c r="P15" s="375">
        <f t="shared" si="0"/>
        <v>1</v>
      </c>
      <c r="Q15" s="376">
        <f>R15/R38</f>
        <v>0.254638515674984</v>
      </c>
      <c r="R15" s="377">
        <f>AVERAGE(M15:N15)</f>
        <v>398</v>
      </c>
      <c r="S15" s="327"/>
    </row>
    <row r="16" spans="1:19" s="65" customFormat="1" ht="19.5" customHeight="1">
      <c r="A16" s="378"/>
      <c r="B16" s="379" t="s">
        <v>1</v>
      </c>
      <c r="C16" s="380"/>
      <c r="D16" s="381"/>
      <c r="E16" s="382"/>
      <c r="F16" s="383" t="s">
        <v>6</v>
      </c>
      <c r="G16" s="384"/>
      <c r="H16" s="383"/>
      <c r="I16" s="384"/>
      <c r="J16" s="383"/>
      <c r="K16" s="384"/>
      <c r="L16" s="383" t="s">
        <v>6</v>
      </c>
      <c r="M16" s="384"/>
      <c r="N16" s="381"/>
      <c r="O16" s="382"/>
      <c r="P16" s="385"/>
      <c r="Q16" s="365"/>
      <c r="R16" s="327"/>
      <c r="S16" s="327"/>
    </row>
    <row r="17" spans="1:19" s="65" customFormat="1" ht="23.25" customHeight="1">
      <c r="A17" s="386"/>
      <c r="B17" s="358" t="s">
        <v>187</v>
      </c>
      <c r="C17" s="359">
        <v>200</v>
      </c>
      <c r="D17" s="360">
        <v>200</v>
      </c>
      <c r="E17" s="361">
        <v>0.66</v>
      </c>
      <c r="F17" s="362">
        <v>0.66</v>
      </c>
      <c r="G17" s="361"/>
      <c r="H17" s="362"/>
      <c r="I17" s="361">
        <v>0.46</v>
      </c>
      <c r="J17" s="362">
        <v>0.46</v>
      </c>
      <c r="K17" s="361">
        <v>22.27</v>
      </c>
      <c r="L17" s="362">
        <v>22.26</v>
      </c>
      <c r="M17" s="363">
        <v>87</v>
      </c>
      <c r="N17" s="364">
        <v>88</v>
      </c>
      <c r="O17" s="363">
        <v>7.7</v>
      </c>
      <c r="P17" s="364">
        <v>7.7</v>
      </c>
      <c r="Q17" s="376"/>
      <c r="R17" s="327"/>
      <c r="S17" s="327"/>
    </row>
    <row r="18" spans="1:19" s="65" customFormat="1" ht="33.75" customHeight="1" thickBot="1">
      <c r="A18" s="371"/>
      <c r="B18" s="372"/>
      <c r="C18" s="797" t="s">
        <v>5</v>
      </c>
      <c r="D18" s="798"/>
      <c r="E18" s="373">
        <f aca="true" t="shared" si="1" ref="E18:P18">SUM(E17)</f>
        <v>0.66</v>
      </c>
      <c r="F18" s="374">
        <f t="shared" si="1"/>
        <v>0.66</v>
      </c>
      <c r="G18" s="373"/>
      <c r="H18" s="374"/>
      <c r="I18" s="373">
        <f t="shared" si="1"/>
        <v>0.46</v>
      </c>
      <c r="J18" s="374">
        <f t="shared" si="1"/>
        <v>0.46</v>
      </c>
      <c r="K18" s="373">
        <f t="shared" si="1"/>
        <v>22.27</v>
      </c>
      <c r="L18" s="374">
        <f t="shared" si="1"/>
        <v>22.26</v>
      </c>
      <c r="M18" s="373">
        <f t="shared" si="1"/>
        <v>87</v>
      </c>
      <c r="N18" s="374">
        <f t="shared" si="1"/>
        <v>88</v>
      </c>
      <c r="O18" s="373">
        <f t="shared" si="1"/>
        <v>7.7</v>
      </c>
      <c r="P18" s="374">
        <f t="shared" si="1"/>
        <v>7.7</v>
      </c>
      <c r="Q18" s="376">
        <f>R18/R38</f>
        <v>0.05598208573256558</v>
      </c>
      <c r="R18" s="387">
        <f>AVERAGE(M18:N18)</f>
        <v>87.5</v>
      </c>
      <c r="S18" s="327"/>
    </row>
    <row r="19" spans="1:19" s="65" customFormat="1" ht="25.5" customHeight="1">
      <c r="A19" s="378"/>
      <c r="B19" s="379" t="s">
        <v>2</v>
      </c>
      <c r="C19" s="380"/>
      <c r="D19" s="381"/>
      <c r="E19" s="388"/>
      <c r="F19" s="383"/>
      <c r="G19" s="384"/>
      <c r="H19" s="383"/>
      <c r="I19" s="384"/>
      <c r="J19" s="383"/>
      <c r="K19" s="389"/>
      <c r="L19" s="390"/>
      <c r="M19" s="384"/>
      <c r="N19" s="391"/>
      <c r="O19" s="392"/>
      <c r="P19" s="385"/>
      <c r="Q19" s="393"/>
      <c r="R19" s="327"/>
      <c r="S19" s="327"/>
    </row>
    <row r="20" spans="1:19" s="65" customFormat="1" ht="27.75" customHeight="1">
      <c r="A20" s="394" t="s">
        <v>95</v>
      </c>
      <c r="B20" s="395" t="s">
        <v>87</v>
      </c>
      <c r="C20" s="396">
        <v>40</v>
      </c>
      <c r="D20" s="355">
        <v>60</v>
      </c>
      <c r="E20" s="397">
        <v>1.3</v>
      </c>
      <c r="F20" s="362">
        <v>1.95</v>
      </c>
      <c r="G20" s="361"/>
      <c r="H20" s="362"/>
      <c r="I20" s="361">
        <v>2.4</v>
      </c>
      <c r="J20" s="362">
        <v>3.4</v>
      </c>
      <c r="K20" s="397">
        <v>6.6</v>
      </c>
      <c r="L20" s="398">
        <v>9.9</v>
      </c>
      <c r="M20" s="363">
        <v>36</v>
      </c>
      <c r="N20" s="399">
        <v>54</v>
      </c>
      <c r="O20" s="363">
        <v>1.6</v>
      </c>
      <c r="P20" s="364">
        <v>2.4</v>
      </c>
      <c r="Q20" s="393"/>
      <c r="R20" s="327"/>
      <c r="S20" s="327"/>
    </row>
    <row r="21" spans="1:19" s="65" customFormat="1" ht="24.75" customHeight="1">
      <c r="A21" s="357">
        <v>58</v>
      </c>
      <c r="B21" s="341" t="s">
        <v>175</v>
      </c>
      <c r="C21" s="396">
        <v>150</v>
      </c>
      <c r="D21" s="400">
        <v>200</v>
      </c>
      <c r="E21" s="401">
        <v>1.35</v>
      </c>
      <c r="F21" s="402">
        <v>1.8</v>
      </c>
      <c r="G21" s="361">
        <v>3.05</v>
      </c>
      <c r="H21" s="362">
        <v>2.35</v>
      </c>
      <c r="I21" s="403">
        <v>3.12</v>
      </c>
      <c r="J21" s="402">
        <v>4.16</v>
      </c>
      <c r="K21" s="401">
        <v>6.18</v>
      </c>
      <c r="L21" s="404">
        <v>8.24</v>
      </c>
      <c r="M21" s="405">
        <v>83</v>
      </c>
      <c r="N21" s="399">
        <v>110</v>
      </c>
      <c r="O21" s="363">
        <v>9.38</v>
      </c>
      <c r="P21" s="364">
        <v>12.5</v>
      </c>
      <c r="Q21" s="393"/>
      <c r="R21" s="327"/>
      <c r="S21" s="327"/>
    </row>
    <row r="22" spans="1:19" s="65" customFormat="1" ht="22.5" customHeight="1">
      <c r="A22" s="357"/>
      <c r="B22" s="341" t="s">
        <v>197</v>
      </c>
      <c r="C22" s="406">
        <v>50</v>
      </c>
      <c r="D22" s="407">
        <v>70</v>
      </c>
      <c r="E22" s="397">
        <v>3.69</v>
      </c>
      <c r="F22" s="362">
        <v>5.17</v>
      </c>
      <c r="G22" s="361">
        <v>3.3</v>
      </c>
      <c r="H22" s="362">
        <v>4.8</v>
      </c>
      <c r="I22" s="361">
        <v>4.61</v>
      </c>
      <c r="J22" s="362">
        <v>5.7</v>
      </c>
      <c r="K22" s="397">
        <v>5.58</v>
      </c>
      <c r="L22" s="398">
        <v>7.72</v>
      </c>
      <c r="M22" s="363">
        <v>94</v>
      </c>
      <c r="N22" s="364">
        <v>132</v>
      </c>
      <c r="O22" s="363">
        <v>0.3</v>
      </c>
      <c r="P22" s="408">
        <v>0.42</v>
      </c>
      <c r="Q22" s="393"/>
      <c r="R22" s="327"/>
      <c r="S22" s="327"/>
    </row>
    <row r="23" spans="1:19" s="65" customFormat="1" ht="24" customHeight="1">
      <c r="A23" s="340" t="s">
        <v>58</v>
      </c>
      <c r="B23" s="409" t="s">
        <v>33</v>
      </c>
      <c r="C23" s="410">
        <v>100</v>
      </c>
      <c r="D23" s="411">
        <v>130</v>
      </c>
      <c r="E23" s="412">
        <v>1.3</v>
      </c>
      <c r="F23" s="413">
        <v>1.69</v>
      </c>
      <c r="G23" s="361">
        <v>0.03</v>
      </c>
      <c r="H23" s="362">
        <v>0.06</v>
      </c>
      <c r="I23" s="414">
        <v>3.85</v>
      </c>
      <c r="J23" s="415">
        <v>5.01</v>
      </c>
      <c r="K23" s="416">
        <v>14.36</v>
      </c>
      <c r="L23" s="417">
        <v>18.67</v>
      </c>
      <c r="M23" s="418">
        <v>101</v>
      </c>
      <c r="N23" s="419">
        <v>131</v>
      </c>
      <c r="O23" s="363">
        <v>6.63</v>
      </c>
      <c r="P23" s="364">
        <v>8.62</v>
      </c>
      <c r="Q23" s="393"/>
      <c r="R23" s="327"/>
      <c r="S23" s="327"/>
    </row>
    <row r="24" spans="1:19" s="65" customFormat="1" ht="25.5" customHeight="1">
      <c r="A24" s="357">
        <v>378</v>
      </c>
      <c r="B24" s="341" t="s">
        <v>37</v>
      </c>
      <c r="C24" s="410">
        <v>150</v>
      </c>
      <c r="D24" s="411">
        <v>200</v>
      </c>
      <c r="E24" s="397">
        <v>0.075</v>
      </c>
      <c r="F24" s="420">
        <v>0.1</v>
      </c>
      <c r="G24" s="361"/>
      <c r="H24" s="362"/>
      <c r="I24" s="361">
        <v>0.03</v>
      </c>
      <c r="J24" s="362">
        <v>0.04</v>
      </c>
      <c r="K24" s="397">
        <v>19.6</v>
      </c>
      <c r="L24" s="398">
        <v>23.9</v>
      </c>
      <c r="M24" s="363">
        <v>75</v>
      </c>
      <c r="N24" s="364">
        <v>100</v>
      </c>
      <c r="O24" s="363">
        <v>1.38</v>
      </c>
      <c r="P24" s="364">
        <v>1.84</v>
      </c>
      <c r="Q24" s="393"/>
      <c r="R24" s="327"/>
      <c r="S24" s="327"/>
    </row>
    <row r="25" spans="1:19" s="65" customFormat="1" ht="24" customHeight="1">
      <c r="A25" s="357">
        <v>700</v>
      </c>
      <c r="B25" s="358" t="s">
        <v>13</v>
      </c>
      <c r="C25" s="359">
        <v>40</v>
      </c>
      <c r="D25" s="421">
        <v>50</v>
      </c>
      <c r="E25" s="412">
        <v>3.08</v>
      </c>
      <c r="F25" s="415">
        <v>4</v>
      </c>
      <c r="G25" s="414"/>
      <c r="H25" s="415"/>
      <c r="I25" s="414">
        <v>0.53</v>
      </c>
      <c r="J25" s="415">
        <v>0.66</v>
      </c>
      <c r="K25" s="412">
        <v>15.08</v>
      </c>
      <c r="L25" s="422">
        <v>18.85</v>
      </c>
      <c r="M25" s="418">
        <v>80</v>
      </c>
      <c r="N25" s="419">
        <v>100</v>
      </c>
      <c r="O25" s="423"/>
      <c r="P25" s="424"/>
      <c r="Q25" s="326"/>
      <c r="R25" s="327"/>
      <c r="S25" s="327"/>
    </row>
    <row r="26" spans="1:19" s="65" customFormat="1" ht="26.25" customHeight="1" thickBot="1">
      <c r="A26" s="371"/>
      <c r="B26" s="372"/>
      <c r="C26" s="797" t="s">
        <v>5</v>
      </c>
      <c r="D26" s="798"/>
      <c r="E26" s="425">
        <f aca="true" t="shared" si="2" ref="E26:P26">SUM(E20:E25)</f>
        <v>10.795</v>
      </c>
      <c r="F26" s="374">
        <f t="shared" si="2"/>
        <v>14.709999999999999</v>
      </c>
      <c r="G26" s="373">
        <f t="shared" si="2"/>
        <v>6.38</v>
      </c>
      <c r="H26" s="374">
        <f t="shared" si="2"/>
        <v>7.21</v>
      </c>
      <c r="I26" s="373">
        <f t="shared" si="2"/>
        <v>14.539999999999997</v>
      </c>
      <c r="J26" s="374">
        <f t="shared" si="2"/>
        <v>18.970000000000002</v>
      </c>
      <c r="K26" s="425">
        <f t="shared" si="2"/>
        <v>67.4</v>
      </c>
      <c r="L26" s="426">
        <f t="shared" si="2"/>
        <v>87.28</v>
      </c>
      <c r="M26" s="373">
        <f t="shared" si="2"/>
        <v>469</v>
      </c>
      <c r="N26" s="374">
        <f>SUM(N20:N25)</f>
        <v>627</v>
      </c>
      <c r="O26" s="373">
        <f t="shared" si="2"/>
        <v>19.29</v>
      </c>
      <c r="P26" s="374">
        <f t="shared" si="2"/>
        <v>25.779999999999998</v>
      </c>
      <c r="Q26" s="376">
        <f>R26/R38</f>
        <v>0.3506078055022393</v>
      </c>
      <c r="R26" s="377">
        <f>AVERAGE(M26:N26)</f>
        <v>548</v>
      </c>
      <c r="S26" s="327"/>
    </row>
    <row r="27" spans="1:19" s="65" customFormat="1" ht="28.5" customHeight="1">
      <c r="A27" s="378"/>
      <c r="B27" s="427" t="s">
        <v>43</v>
      </c>
      <c r="C27" s="428"/>
      <c r="D27" s="381"/>
      <c r="E27" s="382"/>
      <c r="F27" s="383"/>
      <c r="G27" s="384"/>
      <c r="H27" s="383"/>
      <c r="I27" s="384"/>
      <c r="J27" s="383"/>
      <c r="K27" s="384"/>
      <c r="L27" s="383"/>
      <c r="M27" s="384"/>
      <c r="N27" s="391"/>
      <c r="O27" s="392"/>
      <c r="P27" s="385"/>
      <c r="Q27" s="376"/>
      <c r="R27" s="327"/>
      <c r="S27" s="327"/>
    </row>
    <row r="28" spans="1:19" s="65" customFormat="1" ht="27" customHeight="1">
      <c r="A28" s="386">
        <v>401</v>
      </c>
      <c r="B28" s="357" t="s">
        <v>195</v>
      </c>
      <c r="C28" s="429">
        <v>150</v>
      </c>
      <c r="D28" s="360">
        <v>180</v>
      </c>
      <c r="E28" s="414">
        <v>4.35</v>
      </c>
      <c r="F28" s="415">
        <v>5.8</v>
      </c>
      <c r="G28" s="344">
        <v>4.35</v>
      </c>
      <c r="H28" s="415">
        <v>5.8</v>
      </c>
      <c r="I28" s="412">
        <v>3.75</v>
      </c>
      <c r="J28" s="422">
        <v>5</v>
      </c>
      <c r="K28" s="414">
        <v>6</v>
      </c>
      <c r="L28" s="415">
        <v>8</v>
      </c>
      <c r="M28" s="418">
        <v>75</v>
      </c>
      <c r="N28" s="419">
        <v>100</v>
      </c>
      <c r="O28" s="430">
        <v>1.05</v>
      </c>
      <c r="P28" s="345">
        <v>1.4</v>
      </c>
      <c r="Q28" s="376"/>
      <c r="R28" s="327"/>
      <c r="S28" s="327"/>
    </row>
    <row r="29" spans="1:19" s="65" customFormat="1" ht="24" customHeight="1">
      <c r="A29" s="386">
        <v>2</v>
      </c>
      <c r="B29" s="357" t="s">
        <v>120</v>
      </c>
      <c r="C29" s="431" t="s">
        <v>146</v>
      </c>
      <c r="D29" s="367" t="s">
        <v>131</v>
      </c>
      <c r="E29" s="344">
        <v>1.92</v>
      </c>
      <c r="F29" s="415">
        <v>2.32</v>
      </c>
      <c r="G29" s="344"/>
      <c r="H29" s="415"/>
      <c r="I29" s="344">
        <v>0.23</v>
      </c>
      <c r="J29" s="415">
        <v>0.27</v>
      </c>
      <c r="K29" s="344">
        <v>15.26</v>
      </c>
      <c r="L29" s="415">
        <v>21.21</v>
      </c>
      <c r="M29" s="350">
        <v>67</v>
      </c>
      <c r="N29" s="419">
        <v>91</v>
      </c>
      <c r="O29" s="350"/>
      <c r="P29" s="432"/>
      <c r="Q29" s="376"/>
      <c r="R29" s="327"/>
      <c r="S29" s="327"/>
    </row>
    <row r="30" spans="1:19" s="65" customFormat="1" ht="29.25" customHeight="1" thickBot="1">
      <c r="A30" s="371"/>
      <c r="B30" s="371"/>
      <c r="C30" s="799" t="s">
        <v>5</v>
      </c>
      <c r="D30" s="798"/>
      <c r="E30" s="433">
        <f aca="true" t="shared" si="3" ref="E30:P30">SUM(E28:E29)</f>
        <v>6.27</v>
      </c>
      <c r="F30" s="434">
        <f t="shared" si="3"/>
        <v>8.12</v>
      </c>
      <c r="G30" s="433">
        <f t="shared" si="3"/>
        <v>4.35</v>
      </c>
      <c r="H30" s="434">
        <f t="shared" si="3"/>
        <v>5.8</v>
      </c>
      <c r="I30" s="433">
        <f t="shared" si="3"/>
        <v>3.98</v>
      </c>
      <c r="J30" s="434">
        <f t="shared" si="3"/>
        <v>5.27</v>
      </c>
      <c r="K30" s="433">
        <f t="shared" si="3"/>
        <v>21.259999999999998</v>
      </c>
      <c r="L30" s="434">
        <f t="shared" si="3"/>
        <v>29.21</v>
      </c>
      <c r="M30" s="433">
        <f t="shared" si="3"/>
        <v>142</v>
      </c>
      <c r="N30" s="434">
        <f t="shared" si="3"/>
        <v>191</v>
      </c>
      <c r="O30" s="433">
        <f t="shared" si="3"/>
        <v>1.05</v>
      </c>
      <c r="P30" s="434">
        <f t="shared" si="3"/>
        <v>1.4</v>
      </c>
      <c r="Q30" s="376">
        <f>R30/R38</f>
        <v>0.10652591170825336</v>
      </c>
      <c r="R30" s="377">
        <f>AVERAGE(M30:N30)</f>
        <v>166.5</v>
      </c>
      <c r="S30" s="327"/>
    </row>
    <row r="31" spans="1:19" s="65" customFormat="1" ht="30.75" customHeight="1">
      <c r="A31" s="378"/>
      <c r="B31" s="379" t="s">
        <v>42</v>
      </c>
      <c r="C31" s="380"/>
      <c r="D31" s="381"/>
      <c r="E31" s="382"/>
      <c r="F31" s="383"/>
      <c r="G31" s="384"/>
      <c r="H31" s="383"/>
      <c r="I31" s="384"/>
      <c r="J31" s="383"/>
      <c r="K31" s="384"/>
      <c r="L31" s="383"/>
      <c r="M31" s="384"/>
      <c r="N31" s="391"/>
      <c r="O31" s="392"/>
      <c r="P31" s="385"/>
      <c r="Q31" s="393"/>
      <c r="R31" s="327"/>
      <c r="S31" s="327"/>
    </row>
    <row r="32" spans="1:19" s="65" customFormat="1" ht="49.5" customHeight="1">
      <c r="A32" s="435">
        <v>14</v>
      </c>
      <c r="B32" s="436" t="s">
        <v>148</v>
      </c>
      <c r="C32" s="437">
        <v>40</v>
      </c>
      <c r="D32" s="438">
        <v>60</v>
      </c>
      <c r="E32" s="344">
        <v>0.46</v>
      </c>
      <c r="F32" s="345">
        <v>0.69</v>
      </c>
      <c r="G32" s="344"/>
      <c r="H32" s="345"/>
      <c r="I32" s="344">
        <v>2.3</v>
      </c>
      <c r="J32" s="345">
        <v>3.3</v>
      </c>
      <c r="K32" s="344">
        <v>5.76</v>
      </c>
      <c r="L32" s="345">
        <v>8.64</v>
      </c>
      <c r="M32" s="350">
        <v>27</v>
      </c>
      <c r="N32" s="351">
        <v>41</v>
      </c>
      <c r="O32" s="350">
        <v>1.83</v>
      </c>
      <c r="P32" s="364">
        <v>2.74</v>
      </c>
      <c r="Q32" s="393"/>
      <c r="R32" s="327"/>
      <c r="S32" s="327"/>
    </row>
    <row r="33" spans="1:19" s="65" customFormat="1" ht="27.75" customHeight="1">
      <c r="A33" s="357">
        <v>246</v>
      </c>
      <c r="B33" s="341" t="s">
        <v>86</v>
      </c>
      <c r="C33" s="354">
        <v>60</v>
      </c>
      <c r="D33" s="439">
        <v>70</v>
      </c>
      <c r="E33" s="344">
        <v>6.28</v>
      </c>
      <c r="F33" s="345">
        <v>7.32</v>
      </c>
      <c r="G33" s="344">
        <v>6.28</v>
      </c>
      <c r="H33" s="345">
        <v>7.63</v>
      </c>
      <c r="I33" s="344">
        <v>2.84</v>
      </c>
      <c r="J33" s="345">
        <v>3.31</v>
      </c>
      <c r="K33" s="344">
        <v>0.18</v>
      </c>
      <c r="L33" s="345">
        <v>0.21</v>
      </c>
      <c r="M33" s="350">
        <v>60</v>
      </c>
      <c r="N33" s="351">
        <v>70</v>
      </c>
      <c r="O33" s="350">
        <v>0.98</v>
      </c>
      <c r="P33" s="440">
        <v>1.12</v>
      </c>
      <c r="Q33" s="393"/>
      <c r="R33" s="327"/>
      <c r="S33" s="327"/>
    </row>
    <row r="34" spans="1:19" s="65" customFormat="1" ht="28.5" customHeight="1">
      <c r="A34" s="357">
        <v>319</v>
      </c>
      <c r="B34" s="441" t="s">
        <v>88</v>
      </c>
      <c r="C34" s="442">
        <v>100</v>
      </c>
      <c r="D34" s="360">
        <v>130</v>
      </c>
      <c r="E34" s="344">
        <v>1.14</v>
      </c>
      <c r="F34" s="345">
        <v>1.46</v>
      </c>
      <c r="G34" s="344">
        <v>0.04</v>
      </c>
      <c r="H34" s="345">
        <v>0.04</v>
      </c>
      <c r="I34" s="344">
        <v>3.28</v>
      </c>
      <c r="J34" s="345">
        <v>4.1</v>
      </c>
      <c r="K34" s="344">
        <v>17.25</v>
      </c>
      <c r="L34" s="345">
        <v>22.42</v>
      </c>
      <c r="M34" s="350">
        <v>98</v>
      </c>
      <c r="N34" s="351">
        <v>127</v>
      </c>
      <c r="O34" s="350">
        <v>16.8</v>
      </c>
      <c r="P34" s="351">
        <v>18.2</v>
      </c>
      <c r="Q34" s="393"/>
      <c r="R34" s="327"/>
      <c r="S34" s="327"/>
    </row>
    <row r="35" spans="1:19" s="65" customFormat="1" ht="24" customHeight="1">
      <c r="A35" s="79">
        <v>392</v>
      </c>
      <c r="B35" s="89" t="s">
        <v>40</v>
      </c>
      <c r="C35" s="190">
        <v>150</v>
      </c>
      <c r="D35" s="191">
        <v>200</v>
      </c>
      <c r="E35" s="244">
        <v>0.04</v>
      </c>
      <c r="F35" s="245">
        <v>0.06</v>
      </c>
      <c r="G35" s="246"/>
      <c r="H35" s="247"/>
      <c r="I35" s="244">
        <v>0.02</v>
      </c>
      <c r="J35" s="245">
        <v>0.02</v>
      </c>
      <c r="K35" s="248">
        <v>6.99</v>
      </c>
      <c r="L35" s="249">
        <v>9.32</v>
      </c>
      <c r="M35" s="244">
        <v>28</v>
      </c>
      <c r="N35" s="250">
        <v>37</v>
      </c>
      <c r="O35" s="123">
        <v>0.015</v>
      </c>
      <c r="P35" s="124">
        <v>0.02</v>
      </c>
      <c r="Q35" s="326"/>
      <c r="R35" s="327"/>
      <c r="S35" s="327"/>
    </row>
    <row r="36" spans="1:19" s="65" customFormat="1" ht="32.25" customHeight="1">
      <c r="A36" s="447" t="s">
        <v>64</v>
      </c>
      <c r="B36" s="448" t="s">
        <v>149</v>
      </c>
      <c r="C36" s="449">
        <v>60</v>
      </c>
      <c r="D36" s="450">
        <v>70</v>
      </c>
      <c r="E36" s="344">
        <v>1.4</v>
      </c>
      <c r="F36" s="345">
        <v>1.63</v>
      </c>
      <c r="G36" s="451">
        <v>0.08</v>
      </c>
      <c r="H36" s="440">
        <v>0.16</v>
      </c>
      <c r="I36" s="344">
        <v>3.18</v>
      </c>
      <c r="J36" s="345">
        <v>3.82</v>
      </c>
      <c r="K36" s="344">
        <v>16.68</v>
      </c>
      <c r="L36" s="345">
        <v>19.46</v>
      </c>
      <c r="M36" s="350">
        <v>110</v>
      </c>
      <c r="N36" s="351">
        <v>128</v>
      </c>
      <c r="O36" s="430">
        <v>5.5</v>
      </c>
      <c r="P36" s="351">
        <v>6.42</v>
      </c>
      <c r="Q36" s="326"/>
      <c r="R36" s="327"/>
      <c r="S36" s="327"/>
    </row>
    <row r="37" spans="1:19" s="65" customFormat="1" ht="29.25" customHeight="1" thickBot="1">
      <c r="A37" s="371"/>
      <c r="B37" s="372"/>
      <c r="C37" s="800" t="s">
        <v>5</v>
      </c>
      <c r="D37" s="801"/>
      <c r="E37" s="286">
        <f aca="true" t="shared" si="4" ref="E37:P37">SUM(E32:E36)</f>
        <v>9.32</v>
      </c>
      <c r="F37" s="286">
        <f t="shared" si="4"/>
        <v>11.16</v>
      </c>
      <c r="G37" s="286">
        <f t="shared" si="4"/>
        <v>6.4</v>
      </c>
      <c r="H37" s="286">
        <f t="shared" si="4"/>
        <v>7.83</v>
      </c>
      <c r="I37" s="286">
        <f t="shared" si="4"/>
        <v>11.62</v>
      </c>
      <c r="J37" s="286">
        <f t="shared" si="4"/>
        <v>14.549999999999999</v>
      </c>
      <c r="K37" s="286">
        <f t="shared" si="4"/>
        <v>46.86</v>
      </c>
      <c r="L37" s="286">
        <f t="shared" si="4"/>
        <v>60.050000000000004</v>
      </c>
      <c r="M37" s="286">
        <f t="shared" si="4"/>
        <v>323</v>
      </c>
      <c r="N37" s="286">
        <f t="shared" si="4"/>
        <v>403</v>
      </c>
      <c r="O37" s="286">
        <f t="shared" si="4"/>
        <v>25.125</v>
      </c>
      <c r="P37" s="286">
        <f t="shared" si="4"/>
        <v>28.5</v>
      </c>
      <c r="Q37" s="284">
        <f>R37/R38</f>
        <v>0.23224568138195778</v>
      </c>
      <c r="R37" s="453">
        <f>AVERAGE(M37:N37)</f>
        <v>363</v>
      </c>
      <c r="S37" s="327"/>
    </row>
    <row r="38" spans="1:19" s="65" customFormat="1" ht="32.25" customHeight="1" thickBot="1">
      <c r="A38" s="454"/>
      <c r="B38" s="455"/>
      <c r="C38" s="802" t="s">
        <v>14</v>
      </c>
      <c r="D38" s="803"/>
      <c r="E38" s="287">
        <f aca="true" t="shared" si="5" ref="E38:Q38">SUM(E15+E18+E26+E30+E37)</f>
        <v>37.275</v>
      </c>
      <c r="F38" s="288">
        <f t="shared" si="5"/>
        <v>50.05</v>
      </c>
      <c r="G38" s="287">
        <f t="shared" si="5"/>
        <v>24.705</v>
      </c>
      <c r="H38" s="288">
        <f t="shared" si="5"/>
        <v>31.43</v>
      </c>
      <c r="I38" s="287">
        <f t="shared" si="5"/>
        <v>41.99</v>
      </c>
      <c r="J38" s="288">
        <f t="shared" si="5"/>
        <v>55.5</v>
      </c>
      <c r="K38" s="287">
        <f t="shared" si="5"/>
        <v>209.51999999999998</v>
      </c>
      <c r="L38" s="288">
        <f t="shared" si="5"/>
        <v>264.18</v>
      </c>
      <c r="M38" s="289">
        <f t="shared" si="5"/>
        <v>1364</v>
      </c>
      <c r="N38" s="290">
        <f t="shared" si="5"/>
        <v>1762</v>
      </c>
      <c r="O38" s="287">
        <f t="shared" si="5"/>
        <v>53.504999999999995</v>
      </c>
      <c r="P38" s="291">
        <f t="shared" si="5"/>
        <v>64.38</v>
      </c>
      <c r="Q38" s="292">
        <f t="shared" si="5"/>
        <v>1</v>
      </c>
      <c r="R38" s="453">
        <f>AVERAGE(M38:N38)</f>
        <v>1563</v>
      </c>
      <c r="S38" s="327"/>
    </row>
    <row r="39" spans="1:19" s="65" customFormat="1" ht="15" customHeight="1" thickBot="1">
      <c r="A39" s="813"/>
      <c r="B39" s="814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15"/>
      <c r="Q39" s="458"/>
      <c r="R39" s="327"/>
      <c r="S39" s="327"/>
    </row>
    <row r="40" spans="1:19" s="65" customFormat="1" ht="46.5" customHeight="1">
      <c r="A40" s="382"/>
      <c r="B40" s="816" t="s">
        <v>24</v>
      </c>
      <c r="C40" s="817"/>
      <c r="D40" s="818"/>
      <c r="E40" s="29">
        <v>42</v>
      </c>
      <c r="F40" s="29">
        <v>54</v>
      </c>
      <c r="G40" s="29">
        <f>E40*Q41/C41</f>
        <v>27.3</v>
      </c>
      <c r="H40" s="29">
        <f>F40*Q40/C41</f>
        <v>32.4</v>
      </c>
      <c r="I40" s="29">
        <v>47</v>
      </c>
      <c r="J40" s="29">
        <v>60</v>
      </c>
      <c r="K40" s="29">
        <v>203</v>
      </c>
      <c r="L40" s="30">
        <v>261</v>
      </c>
      <c r="M40" s="31">
        <v>1400</v>
      </c>
      <c r="N40" s="32">
        <v>1800</v>
      </c>
      <c r="O40" s="32">
        <v>50</v>
      </c>
      <c r="P40" s="33">
        <v>45</v>
      </c>
      <c r="Q40" s="459">
        <v>60</v>
      </c>
      <c r="R40" s="327"/>
      <c r="S40" s="327"/>
    </row>
    <row r="41" spans="1:19" s="65" customFormat="1" ht="34.5" customHeight="1" thickBot="1">
      <c r="A41" s="460"/>
      <c r="B41" s="461" t="s">
        <v>27</v>
      </c>
      <c r="C41" s="795">
        <v>100</v>
      </c>
      <c r="D41" s="796"/>
      <c r="E41" s="733">
        <f>E38*C41/E40-C41</f>
        <v>-11.25</v>
      </c>
      <c r="F41" s="35">
        <f>F38*C41/F40-C41</f>
        <v>-7.3148148148148096</v>
      </c>
      <c r="G41" s="35">
        <f>G38*C41/G40-C41</f>
        <v>-9.50549450549451</v>
      </c>
      <c r="H41" s="35">
        <f>H38*C41/H40-C41</f>
        <v>-2.9938271604938222</v>
      </c>
      <c r="I41" s="35">
        <f>I38*C41/I40-C41</f>
        <v>-10.659574468085111</v>
      </c>
      <c r="J41" s="35">
        <f>J38*C41/J40-C41</f>
        <v>-7.5</v>
      </c>
      <c r="K41" s="35">
        <f>K38*C41/K40-C41</f>
        <v>3.2118226600985196</v>
      </c>
      <c r="L41" s="36">
        <f>L38*C41/L40-C41</f>
        <v>1.2183908045977034</v>
      </c>
      <c r="M41" s="35">
        <f>M38*C41/M40-C41</f>
        <v>-2.5714285714285694</v>
      </c>
      <c r="N41" s="35">
        <f>N38*C41/N40-C41</f>
        <v>-2.1111111111111143</v>
      </c>
      <c r="O41" s="35">
        <f>O38*C41/O40-C41</f>
        <v>7.010000000000005</v>
      </c>
      <c r="P41" s="37">
        <f>P38*C41/P40-C41</f>
        <v>43.06666666666666</v>
      </c>
      <c r="Q41" s="462">
        <v>65</v>
      </c>
      <c r="R41" s="327"/>
      <c r="S41" s="327"/>
    </row>
    <row r="42" spans="5:16" s="65" customFormat="1" ht="20.25">
      <c r="E42" s="465"/>
      <c r="F42" s="1"/>
      <c r="G42" s="1"/>
      <c r="H42" s="1"/>
      <c r="I42" s="1"/>
      <c r="J42" s="5"/>
      <c r="K42" s="5"/>
      <c r="L42" s="465"/>
      <c r="M42" s="465"/>
      <c r="N42" s="465"/>
      <c r="O42" s="465"/>
      <c r="P42" s="465"/>
    </row>
    <row r="47" spans="1:11" ht="18">
      <c r="A47" s="38" t="s">
        <v>163</v>
      </c>
      <c r="B47" s="38"/>
      <c r="C47" s="38"/>
      <c r="D47" s="38"/>
      <c r="E47" s="38"/>
      <c r="F47" s="737" t="s">
        <v>162</v>
      </c>
      <c r="G47" s="737"/>
      <c r="H47" s="737"/>
      <c r="I47" s="737"/>
      <c r="J47" s="38"/>
      <c r="K47" s="38"/>
    </row>
  </sheetData>
  <sheetProtection/>
  <mergeCells count="23">
    <mergeCell ref="A1:O1"/>
    <mergeCell ref="K2:O2"/>
    <mergeCell ref="A4:P4"/>
    <mergeCell ref="F47:I47"/>
    <mergeCell ref="B3:P3"/>
    <mergeCell ref="C7:D9"/>
    <mergeCell ref="E7:L7"/>
    <mergeCell ref="M7:N9"/>
    <mergeCell ref="O7:P9"/>
    <mergeCell ref="E8:H8"/>
    <mergeCell ref="I8:J9"/>
    <mergeCell ref="K8:L9"/>
    <mergeCell ref="E9:F9"/>
    <mergeCell ref="G9:H9"/>
    <mergeCell ref="A39:P39"/>
    <mergeCell ref="B40:D40"/>
    <mergeCell ref="C41:D41"/>
    <mergeCell ref="C15:D15"/>
    <mergeCell ref="C18:D18"/>
    <mergeCell ref="C26:D26"/>
    <mergeCell ref="C30:D30"/>
    <mergeCell ref="C37:D37"/>
    <mergeCell ref="C38:D38"/>
  </mergeCells>
  <conditionalFormatting sqref="F18:G18 J18:O18 R18">
    <cfRule type="duplicateValues" priority="9" dxfId="130" stopIfTrue="1">
      <formula>AND(COUNTIF($F$18:$G$18,F18)+COUNTIF($J$18:$O$18,F18)+COUNTIF($R$18:$R$18,F18)&gt;1,NOT(ISBLANK(F18)))</formula>
    </cfRule>
  </conditionalFormatting>
  <conditionalFormatting sqref="F15 J15:O15 R15">
    <cfRule type="duplicateValues" priority="8" dxfId="130" stopIfTrue="1">
      <formula>AND(COUNTIF($F$15:$F$15,F15)+COUNTIF($J$15:$O$15,F15)+COUNTIF($R$15:$R$15,F15)&gt;1,NOT(ISBLANK(F15)))</formula>
    </cfRule>
  </conditionalFormatting>
  <conditionalFormatting sqref="H18">
    <cfRule type="duplicateValues" priority="7" dxfId="130" stopIfTrue="1">
      <formula>AND(COUNTIF($H$18:$H$18,H18)&gt;1,NOT(ISBLANK(H18)))</formula>
    </cfRule>
  </conditionalFormatting>
  <conditionalFormatting sqref="H15">
    <cfRule type="duplicateValues" priority="6" dxfId="130" stopIfTrue="1">
      <formula>AND(COUNTIF($H$15:$H$15,H15)&gt;1,NOT(ISBLANK(H15)))</formula>
    </cfRule>
  </conditionalFormatting>
  <conditionalFormatting sqref="E15">
    <cfRule type="duplicateValues" priority="5" dxfId="130" stopIfTrue="1">
      <formula>AND(COUNTIF($E$15:$E$15,E15)&gt;1,NOT(ISBLANK(E15)))</formula>
    </cfRule>
  </conditionalFormatting>
  <conditionalFormatting sqref="G15">
    <cfRule type="duplicateValues" priority="4" dxfId="130" stopIfTrue="1">
      <formula>AND(COUNTIF($G$15:$G$15,G15)&gt;1,NOT(ISBLANK(G15)))</formula>
    </cfRule>
  </conditionalFormatting>
  <conditionalFormatting sqref="I15">
    <cfRule type="duplicateValues" priority="3" dxfId="130" stopIfTrue="1">
      <formula>AND(COUNTIF($I$15:$I$15,I15)&gt;1,NOT(ISBLANK(I15)))</formula>
    </cfRule>
  </conditionalFormatting>
  <conditionalFormatting sqref="E18">
    <cfRule type="duplicateValues" priority="2" dxfId="130" stopIfTrue="1">
      <formula>AND(COUNTIF($E$18:$E$18,E18)&gt;1,NOT(ISBLANK(E18)))</formula>
    </cfRule>
  </conditionalFormatting>
  <conditionalFormatting sqref="I18">
    <cfRule type="duplicateValues" priority="1" dxfId="130" stopIfTrue="1">
      <formula>AND(COUNTIF($I$18:$I$18,I18)&gt;1,NOT(ISBLANK(I18)))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3"/>
  <sheetViews>
    <sheetView zoomScale="70" zoomScaleNormal="70" zoomScalePageLayoutView="0" workbookViewId="0" topLeftCell="A1">
      <selection activeCell="B16" sqref="B16:P16"/>
    </sheetView>
  </sheetViews>
  <sheetFormatPr defaultColWidth="9.00390625" defaultRowHeight="12.75"/>
  <cols>
    <col min="1" max="1" width="9.875" style="0" customWidth="1"/>
    <col min="2" max="2" width="48.625" style="0" customWidth="1"/>
    <col min="3" max="3" width="10.00390625" style="0" customWidth="1"/>
    <col min="4" max="4" width="10.25390625" style="0" customWidth="1"/>
    <col min="5" max="5" width="9.25390625" style="0" customWidth="1"/>
    <col min="6" max="6" width="8.875" style="0" customWidth="1"/>
    <col min="7" max="7" width="9.25390625" style="0" customWidth="1"/>
    <col min="8" max="8" width="8.625" style="0" customWidth="1"/>
    <col min="9" max="9" width="8.75390625" style="0" customWidth="1"/>
    <col min="10" max="10" width="9.125" style="0" customWidth="1"/>
    <col min="11" max="11" width="9.375" style="0" customWidth="1"/>
    <col min="12" max="12" width="10.25390625" style="0" customWidth="1"/>
    <col min="13" max="13" width="8.375" style="0" customWidth="1"/>
    <col min="14" max="14" width="8.75390625" style="0" customWidth="1"/>
    <col min="15" max="15" width="9.25390625" style="0" customWidth="1"/>
    <col min="16" max="16" width="9.875" style="0" customWidth="1"/>
    <col min="17" max="17" width="5.75390625" style="0" customWidth="1"/>
  </cols>
  <sheetData>
    <row r="1" spans="1:16" ht="25.5">
      <c r="A1" s="791" t="s">
        <v>160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258"/>
    </row>
    <row r="2" spans="1:16" ht="25.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792" t="s">
        <v>158</v>
      </c>
      <c r="L2" s="792"/>
      <c r="M2" s="792"/>
      <c r="N2" s="792"/>
      <c r="O2" s="792"/>
      <c r="P2" s="258"/>
    </row>
    <row r="3" spans="1:37" ht="26.25">
      <c r="A3" s="258"/>
      <c r="B3" s="794" t="s">
        <v>199</v>
      </c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57" customHeight="1">
      <c r="A4" s="793" t="s">
        <v>165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17" ht="26.25" customHeight="1">
      <c r="A5" s="8"/>
      <c r="B5" s="2" t="s">
        <v>109</v>
      </c>
      <c r="C5" s="2"/>
      <c r="D5" s="4" t="s">
        <v>173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2:16" ht="16.5" thickBot="1"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s="38" customFormat="1" ht="59.25" customHeight="1" thickBot="1">
      <c r="A7" s="276" t="s">
        <v>79</v>
      </c>
      <c r="B7" s="67" t="s">
        <v>20</v>
      </c>
      <c r="C7" s="764" t="s">
        <v>21</v>
      </c>
      <c r="D7" s="765"/>
      <c r="E7" s="764" t="s">
        <v>22</v>
      </c>
      <c r="F7" s="770"/>
      <c r="G7" s="770"/>
      <c r="H7" s="770"/>
      <c r="I7" s="770"/>
      <c r="J7" s="770"/>
      <c r="K7" s="770"/>
      <c r="L7" s="741"/>
      <c r="M7" s="771" t="s">
        <v>23</v>
      </c>
      <c r="N7" s="772"/>
      <c r="O7" s="776" t="s">
        <v>41</v>
      </c>
      <c r="P7" s="777"/>
      <c r="Q7" s="40"/>
      <c r="R7" s="294"/>
    </row>
    <row r="8" spans="1:18" s="38" customFormat="1" ht="24.75" customHeight="1" thickBot="1">
      <c r="A8" s="68"/>
      <c r="B8" s="68"/>
      <c r="C8" s="766"/>
      <c r="D8" s="767"/>
      <c r="E8" s="784" t="s">
        <v>7</v>
      </c>
      <c r="F8" s="785"/>
      <c r="G8" s="785"/>
      <c r="H8" s="786"/>
      <c r="I8" s="744" t="s">
        <v>8</v>
      </c>
      <c r="J8" s="745"/>
      <c r="K8" s="744" t="s">
        <v>9</v>
      </c>
      <c r="L8" s="745"/>
      <c r="M8" s="773"/>
      <c r="N8" s="749"/>
      <c r="O8" s="778"/>
      <c r="P8" s="779"/>
      <c r="Q8" s="40"/>
      <c r="R8" s="294"/>
    </row>
    <row r="9" spans="1:18" s="38" customFormat="1" ht="26.25" customHeight="1" thickBot="1">
      <c r="A9" s="70"/>
      <c r="B9" s="70"/>
      <c r="C9" s="768"/>
      <c r="D9" s="769"/>
      <c r="E9" s="740" t="s">
        <v>28</v>
      </c>
      <c r="F9" s="741"/>
      <c r="G9" s="742" t="s">
        <v>29</v>
      </c>
      <c r="H9" s="743"/>
      <c r="I9" s="746"/>
      <c r="J9" s="743"/>
      <c r="K9" s="782"/>
      <c r="L9" s="783"/>
      <c r="M9" s="774"/>
      <c r="N9" s="775"/>
      <c r="O9" s="780"/>
      <c r="P9" s="781"/>
      <c r="Q9" s="295"/>
      <c r="R9" s="294"/>
    </row>
    <row r="10" spans="1:18" s="38" customFormat="1" ht="26.25" customHeight="1" thickBot="1">
      <c r="A10" s="72"/>
      <c r="B10" s="211" t="s">
        <v>0</v>
      </c>
      <c r="C10" s="74" t="s">
        <v>80</v>
      </c>
      <c r="D10" s="75" t="s">
        <v>81</v>
      </c>
      <c r="E10" s="76" t="s">
        <v>80</v>
      </c>
      <c r="F10" s="75" t="s">
        <v>81</v>
      </c>
      <c r="G10" s="74" t="s">
        <v>80</v>
      </c>
      <c r="H10" s="75" t="s">
        <v>81</v>
      </c>
      <c r="I10" s="76" t="s">
        <v>80</v>
      </c>
      <c r="J10" s="75" t="s">
        <v>81</v>
      </c>
      <c r="K10" s="76" t="s">
        <v>80</v>
      </c>
      <c r="L10" s="75" t="s">
        <v>81</v>
      </c>
      <c r="M10" s="76" t="s">
        <v>80</v>
      </c>
      <c r="N10" s="75" t="s">
        <v>81</v>
      </c>
      <c r="O10" s="76" t="s">
        <v>80</v>
      </c>
      <c r="P10" s="75" t="s">
        <v>81</v>
      </c>
      <c r="Q10" s="295"/>
      <c r="R10" s="294"/>
    </row>
    <row r="11" spans="1:18" s="38" customFormat="1" ht="22.5" customHeight="1">
      <c r="A11" s="359">
        <v>173</v>
      </c>
      <c r="B11" s="571" t="s">
        <v>117</v>
      </c>
      <c r="C11" s="572">
        <v>150</v>
      </c>
      <c r="D11" s="573">
        <v>200</v>
      </c>
      <c r="E11" s="384">
        <v>3.2</v>
      </c>
      <c r="F11" s="383">
        <v>4.27</v>
      </c>
      <c r="G11" s="574">
        <v>3.03</v>
      </c>
      <c r="H11" s="575">
        <v>4.04</v>
      </c>
      <c r="I11" s="384">
        <v>3.49</v>
      </c>
      <c r="J11" s="383">
        <v>4.65</v>
      </c>
      <c r="K11" s="384">
        <v>19.75</v>
      </c>
      <c r="L11" s="383">
        <v>26.34</v>
      </c>
      <c r="M11" s="392">
        <v>151</v>
      </c>
      <c r="N11" s="391">
        <v>201</v>
      </c>
      <c r="O11" s="574">
        <v>1.13</v>
      </c>
      <c r="P11" s="575">
        <v>1.51</v>
      </c>
      <c r="Q11" s="296"/>
      <c r="R11" s="294"/>
    </row>
    <row r="12" spans="1:18" s="38" customFormat="1" ht="21.75" customHeight="1">
      <c r="A12" s="88">
        <v>1</v>
      </c>
      <c r="B12" s="89" t="s">
        <v>4</v>
      </c>
      <c r="C12" s="90" t="s">
        <v>82</v>
      </c>
      <c r="D12" s="171" t="s">
        <v>83</v>
      </c>
      <c r="E12" s="92">
        <v>2.35</v>
      </c>
      <c r="F12" s="93">
        <v>3.1</v>
      </c>
      <c r="G12" s="94">
        <v>0.065</v>
      </c>
      <c r="H12" s="95">
        <v>0.04</v>
      </c>
      <c r="I12" s="94">
        <v>3.32</v>
      </c>
      <c r="J12" s="95">
        <v>3.4</v>
      </c>
      <c r="K12" s="94">
        <v>14.84</v>
      </c>
      <c r="L12" s="95">
        <v>19.77</v>
      </c>
      <c r="M12" s="98">
        <v>95</v>
      </c>
      <c r="N12" s="99">
        <v>115</v>
      </c>
      <c r="O12" s="98"/>
      <c r="P12" s="99"/>
      <c r="Q12" s="298"/>
      <c r="R12" s="294"/>
    </row>
    <row r="13" spans="1:18" s="38" customFormat="1" ht="27" customHeight="1">
      <c r="A13" s="88">
        <v>394</v>
      </c>
      <c r="B13" s="89" t="s">
        <v>15</v>
      </c>
      <c r="C13" s="190">
        <v>150</v>
      </c>
      <c r="D13" s="100">
        <v>200</v>
      </c>
      <c r="E13" s="94">
        <v>2.52</v>
      </c>
      <c r="F13" s="95">
        <v>4.64</v>
      </c>
      <c r="G13" s="94">
        <v>2.42</v>
      </c>
      <c r="H13" s="95">
        <v>3.27</v>
      </c>
      <c r="I13" s="94">
        <v>2.65</v>
      </c>
      <c r="J13" s="95">
        <v>5.12</v>
      </c>
      <c r="K13" s="94">
        <v>15.63</v>
      </c>
      <c r="L13" s="95">
        <v>17.26</v>
      </c>
      <c r="M13" s="98">
        <v>77</v>
      </c>
      <c r="N13" s="99">
        <v>103</v>
      </c>
      <c r="O13" s="98">
        <v>0.19</v>
      </c>
      <c r="P13" s="99">
        <v>0.8</v>
      </c>
      <c r="Q13" s="299"/>
      <c r="R13" s="294"/>
    </row>
    <row r="14" spans="1:18" s="38" customFormat="1" ht="30" customHeight="1" thickBot="1">
      <c r="A14" s="101"/>
      <c r="B14" s="102"/>
      <c r="C14" s="759" t="s">
        <v>5</v>
      </c>
      <c r="D14" s="756"/>
      <c r="E14" s="105">
        <f aca="true" t="shared" si="0" ref="E14:P14">SUM(E11:E13)</f>
        <v>8.07</v>
      </c>
      <c r="F14" s="489">
        <f t="shared" si="0"/>
        <v>12.009999999999998</v>
      </c>
      <c r="G14" s="105">
        <f t="shared" si="0"/>
        <v>5.515</v>
      </c>
      <c r="H14" s="489">
        <f t="shared" si="0"/>
        <v>7.35</v>
      </c>
      <c r="I14" s="105">
        <f t="shared" si="0"/>
        <v>9.46</v>
      </c>
      <c r="J14" s="489">
        <f t="shared" si="0"/>
        <v>13.170000000000002</v>
      </c>
      <c r="K14" s="105">
        <f t="shared" si="0"/>
        <v>50.220000000000006</v>
      </c>
      <c r="L14" s="489">
        <f t="shared" si="0"/>
        <v>63.370000000000005</v>
      </c>
      <c r="M14" s="105">
        <f t="shared" si="0"/>
        <v>323</v>
      </c>
      <c r="N14" s="489">
        <f t="shared" si="0"/>
        <v>419</v>
      </c>
      <c r="O14" s="105">
        <f t="shared" si="0"/>
        <v>1.3199999999999998</v>
      </c>
      <c r="P14" s="489">
        <f t="shared" si="0"/>
        <v>2.31</v>
      </c>
      <c r="Q14" s="303">
        <f>R14/R36</f>
        <v>0.24232527759634226</v>
      </c>
      <c r="R14" s="559">
        <f>AVERAGE(M14:N14)</f>
        <v>371</v>
      </c>
    </row>
    <row r="15" spans="1:18" s="38" customFormat="1" ht="25.5" customHeight="1">
      <c r="A15" s="108"/>
      <c r="B15" s="133" t="s">
        <v>1</v>
      </c>
      <c r="C15" s="110"/>
      <c r="D15" s="111"/>
      <c r="E15" s="220"/>
      <c r="F15" s="113" t="s">
        <v>6</v>
      </c>
      <c r="G15" s="114"/>
      <c r="H15" s="113"/>
      <c r="I15" s="114"/>
      <c r="J15" s="113"/>
      <c r="K15" s="114"/>
      <c r="L15" s="113" t="s">
        <v>6</v>
      </c>
      <c r="M15" s="115"/>
      <c r="N15" s="221"/>
      <c r="O15" s="220"/>
      <c r="P15" s="117"/>
      <c r="Q15" s="298"/>
      <c r="R15" s="294"/>
    </row>
    <row r="16" spans="1:18" s="38" customFormat="1" ht="30" customHeight="1">
      <c r="A16" s="88"/>
      <c r="B16" s="88" t="s">
        <v>25</v>
      </c>
      <c r="C16" s="120">
        <v>200</v>
      </c>
      <c r="D16" s="100">
        <v>200</v>
      </c>
      <c r="E16" s="121">
        <v>0.66</v>
      </c>
      <c r="F16" s="122">
        <v>0.66</v>
      </c>
      <c r="G16" s="121"/>
      <c r="H16" s="122"/>
      <c r="I16" s="121">
        <v>0.46</v>
      </c>
      <c r="J16" s="122">
        <v>0.46</v>
      </c>
      <c r="K16" s="121">
        <v>22.27</v>
      </c>
      <c r="L16" s="122">
        <v>22.26</v>
      </c>
      <c r="M16" s="123">
        <v>87</v>
      </c>
      <c r="N16" s="124">
        <v>88</v>
      </c>
      <c r="O16" s="123">
        <v>7.7</v>
      </c>
      <c r="P16" s="124">
        <v>7.7</v>
      </c>
      <c r="Q16" s="364">
        <v>0.29</v>
      </c>
      <c r="R16" s="294"/>
    </row>
    <row r="17" spans="1:18" s="38" customFormat="1" ht="28.5" customHeight="1" thickBot="1">
      <c r="A17" s="101"/>
      <c r="B17" s="102"/>
      <c r="C17" s="759" t="s">
        <v>5</v>
      </c>
      <c r="D17" s="756"/>
      <c r="E17" s="105">
        <f>SUM(E16:E16)</f>
        <v>0.66</v>
      </c>
      <c r="F17" s="103">
        <f>SUM(F16:F16)</f>
        <v>0.66</v>
      </c>
      <c r="G17" s="105"/>
      <c r="H17" s="106"/>
      <c r="I17" s="105">
        <f aca="true" t="shared" si="1" ref="I17:P17">SUM(I16:I16)</f>
        <v>0.46</v>
      </c>
      <c r="J17" s="103">
        <f t="shared" si="1"/>
        <v>0.46</v>
      </c>
      <c r="K17" s="105">
        <f t="shared" si="1"/>
        <v>22.27</v>
      </c>
      <c r="L17" s="489">
        <f t="shared" si="1"/>
        <v>22.26</v>
      </c>
      <c r="M17" s="103">
        <f t="shared" si="1"/>
        <v>87</v>
      </c>
      <c r="N17" s="103">
        <f t="shared" si="1"/>
        <v>88</v>
      </c>
      <c r="O17" s="105">
        <f t="shared" si="1"/>
        <v>7.7</v>
      </c>
      <c r="P17" s="489">
        <f t="shared" si="1"/>
        <v>7.7</v>
      </c>
      <c r="Q17" s="303">
        <f>R17/R36</f>
        <v>0.057152188112344876</v>
      </c>
      <c r="R17" s="294">
        <f>AVERAGE(M17:N17)</f>
        <v>87.5</v>
      </c>
    </row>
    <row r="18" spans="1:18" s="38" customFormat="1" ht="24.75" customHeight="1">
      <c r="A18" s="108"/>
      <c r="B18" s="133" t="s">
        <v>2</v>
      </c>
      <c r="C18" s="110"/>
      <c r="D18" s="111"/>
      <c r="E18" s="490"/>
      <c r="F18" s="134"/>
      <c r="G18" s="114"/>
      <c r="H18" s="113"/>
      <c r="I18" s="115"/>
      <c r="J18" s="134"/>
      <c r="K18" s="114"/>
      <c r="L18" s="113"/>
      <c r="M18" s="115"/>
      <c r="N18" s="176"/>
      <c r="O18" s="136"/>
      <c r="P18" s="117"/>
      <c r="Q18" s="309"/>
      <c r="R18" s="294"/>
    </row>
    <row r="19" spans="1:18" s="38" customFormat="1" ht="47.25" customHeight="1">
      <c r="A19" s="88" t="s">
        <v>151</v>
      </c>
      <c r="B19" s="142" t="s">
        <v>152</v>
      </c>
      <c r="C19" s="178">
        <v>40</v>
      </c>
      <c r="D19" s="144">
        <v>60</v>
      </c>
      <c r="E19" s="94">
        <v>0.48</v>
      </c>
      <c r="F19" s="95">
        <v>0.72</v>
      </c>
      <c r="G19" s="94"/>
      <c r="H19" s="95"/>
      <c r="I19" s="94">
        <v>2.08</v>
      </c>
      <c r="J19" s="95">
        <v>3.12</v>
      </c>
      <c r="K19" s="94">
        <v>3.74</v>
      </c>
      <c r="L19" s="95">
        <v>5.61</v>
      </c>
      <c r="M19" s="98">
        <v>40</v>
      </c>
      <c r="N19" s="99">
        <v>60</v>
      </c>
      <c r="O19" s="98">
        <v>7.48</v>
      </c>
      <c r="P19" s="99">
        <v>11.22</v>
      </c>
      <c r="Q19" s="309"/>
      <c r="R19" s="294"/>
    </row>
    <row r="20" spans="1:18" s="38" customFormat="1" ht="39" customHeight="1">
      <c r="A20" s="88">
        <v>74</v>
      </c>
      <c r="B20" s="491" t="s">
        <v>133</v>
      </c>
      <c r="C20" s="138">
        <v>150</v>
      </c>
      <c r="D20" s="226">
        <v>200</v>
      </c>
      <c r="E20" s="152">
        <v>0.87</v>
      </c>
      <c r="F20" s="153">
        <v>1.16</v>
      </c>
      <c r="G20" s="150">
        <v>0.87</v>
      </c>
      <c r="H20" s="151">
        <v>1.16</v>
      </c>
      <c r="I20" s="152">
        <v>2.9</v>
      </c>
      <c r="J20" s="153">
        <v>2.62</v>
      </c>
      <c r="K20" s="492">
        <v>7.68</v>
      </c>
      <c r="L20" s="493">
        <v>10.24</v>
      </c>
      <c r="M20" s="494">
        <v>56</v>
      </c>
      <c r="N20" s="495">
        <v>74</v>
      </c>
      <c r="O20" s="123">
        <v>11.09</v>
      </c>
      <c r="P20" s="124">
        <v>5.5</v>
      </c>
      <c r="Q20" s="309"/>
      <c r="R20" s="294"/>
    </row>
    <row r="21" spans="1:18" s="38" customFormat="1" ht="24.75" customHeight="1">
      <c r="A21" s="88">
        <v>278</v>
      </c>
      <c r="B21" s="89" t="s">
        <v>53</v>
      </c>
      <c r="C21" s="138">
        <v>60</v>
      </c>
      <c r="D21" s="226">
        <v>70</v>
      </c>
      <c r="E21" s="248">
        <v>6.05</v>
      </c>
      <c r="F21" s="249">
        <v>7.07</v>
      </c>
      <c r="G21" s="121">
        <v>5</v>
      </c>
      <c r="H21" s="122">
        <v>7.07</v>
      </c>
      <c r="I21" s="248">
        <v>6.91</v>
      </c>
      <c r="J21" s="249">
        <v>7.35</v>
      </c>
      <c r="K21" s="244">
        <v>2.15</v>
      </c>
      <c r="L21" s="245">
        <v>2.69</v>
      </c>
      <c r="M21" s="248">
        <v>111</v>
      </c>
      <c r="N21" s="496">
        <v>130</v>
      </c>
      <c r="O21" s="123">
        <v>0.35</v>
      </c>
      <c r="P21" s="124">
        <v>0.48</v>
      </c>
      <c r="Q21" s="309"/>
      <c r="R21" s="294"/>
    </row>
    <row r="22" spans="1:18" s="38" customFormat="1" ht="22.5" customHeight="1">
      <c r="A22" s="88">
        <v>134</v>
      </c>
      <c r="B22" s="142" t="s">
        <v>52</v>
      </c>
      <c r="C22" s="241">
        <v>100</v>
      </c>
      <c r="D22" s="497">
        <v>130</v>
      </c>
      <c r="E22" s="246">
        <v>1.45</v>
      </c>
      <c r="F22" s="247">
        <v>1.89</v>
      </c>
      <c r="G22" s="121">
        <v>1.45</v>
      </c>
      <c r="H22" s="122">
        <v>1.89</v>
      </c>
      <c r="I22" s="246">
        <v>3.1</v>
      </c>
      <c r="J22" s="247">
        <v>4.03</v>
      </c>
      <c r="K22" s="498">
        <v>12.3</v>
      </c>
      <c r="L22" s="499">
        <v>14.36</v>
      </c>
      <c r="M22" s="494">
        <v>118</v>
      </c>
      <c r="N22" s="495">
        <v>153</v>
      </c>
      <c r="O22" s="123">
        <v>1.62</v>
      </c>
      <c r="P22" s="124">
        <v>2.1</v>
      </c>
      <c r="Q22" s="309"/>
      <c r="R22" s="294"/>
    </row>
    <row r="23" spans="1:18" s="38" customFormat="1" ht="20.25" customHeight="1">
      <c r="A23" s="88">
        <v>398</v>
      </c>
      <c r="B23" s="142" t="s">
        <v>3</v>
      </c>
      <c r="C23" s="79">
        <v>150</v>
      </c>
      <c r="D23" s="100">
        <v>200</v>
      </c>
      <c r="E23" s="500">
        <v>0.51</v>
      </c>
      <c r="F23" s="501">
        <v>0.68</v>
      </c>
      <c r="G23" s="246"/>
      <c r="H23" s="247"/>
      <c r="I23" s="500">
        <v>0.21</v>
      </c>
      <c r="J23" s="501">
        <v>0.28</v>
      </c>
      <c r="K23" s="502">
        <v>19.98</v>
      </c>
      <c r="L23" s="503">
        <v>25.3</v>
      </c>
      <c r="M23" s="504">
        <v>70</v>
      </c>
      <c r="N23" s="505">
        <v>93</v>
      </c>
      <c r="O23" s="123">
        <v>19</v>
      </c>
      <c r="P23" s="124">
        <v>25</v>
      </c>
      <c r="Q23" s="309"/>
      <c r="R23" s="294"/>
    </row>
    <row r="24" spans="1:18" s="38" customFormat="1" ht="22.5" customHeight="1">
      <c r="A24" s="88">
        <v>700</v>
      </c>
      <c r="B24" s="89" t="s">
        <v>13</v>
      </c>
      <c r="C24" s="162">
        <v>40</v>
      </c>
      <c r="D24" s="163">
        <v>50</v>
      </c>
      <c r="E24" s="169">
        <v>3.08</v>
      </c>
      <c r="F24" s="170">
        <v>4</v>
      </c>
      <c r="G24" s="83"/>
      <c r="H24" s="164"/>
      <c r="I24" s="169">
        <v>0.53</v>
      </c>
      <c r="J24" s="170">
        <v>0.66</v>
      </c>
      <c r="K24" s="83">
        <v>15.08</v>
      </c>
      <c r="L24" s="164">
        <v>18.85</v>
      </c>
      <c r="M24" s="185">
        <v>80</v>
      </c>
      <c r="N24" s="186">
        <v>100</v>
      </c>
      <c r="O24" s="167"/>
      <c r="P24" s="168"/>
      <c r="Q24" s="309"/>
      <c r="R24" s="294"/>
    </row>
    <row r="25" spans="1:18" s="38" customFormat="1" ht="24" customHeight="1" thickBot="1">
      <c r="A25" s="101"/>
      <c r="B25" s="102"/>
      <c r="C25" s="759" t="s">
        <v>5</v>
      </c>
      <c r="D25" s="756"/>
      <c r="E25" s="103">
        <f aca="true" t="shared" si="2" ref="E25:P25">SUM(E19:E24)</f>
        <v>12.44</v>
      </c>
      <c r="F25" s="104">
        <f t="shared" si="2"/>
        <v>15.52</v>
      </c>
      <c r="G25" s="105">
        <f t="shared" si="2"/>
        <v>7.32</v>
      </c>
      <c r="H25" s="106">
        <f t="shared" si="2"/>
        <v>10.120000000000001</v>
      </c>
      <c r="I25" s="103">
        <f t="shared" si="2"/>
        <v>15.73</v>
      </c>
      <c r="J25" s="104">
        <f t="shared" si="2"/>
        <v>18.060000000000002</v>
      </c>
      <c r="K25" s="105">
        <f t="shared" si="2"/>
        <v>60.93</v>
      </c>
      <c r="L25" s="106">
        <f t="shared" si="2"/>
        <v>77.05000000000001</v>
      </c>
      <c r="M25" s="103">
        <f t="shared" si="2"/>
        <v>475</v>
      </c>
      <c r="N25" s="104">
        <f t="shared" si="2"/>
        <v>610</v>
      </c>
      <c r="O25" s="105">
        <f t="shared" si="2"/>
        <v>39.540000000000006</v>
      </c>
      <c r="P25" s="106">
        <f t="shared" si="2"/>
        <v>44.3</v>
      </c>
      <c r="Q25" s="303">
        <f>R25/R36</f>
        <v>0.35434356629653824</v>
      </c>
      <c r="R25" s="559">
        <f>AVERAGE(M25:N25)</f>
        <v>542.5</v>
      </c>
    </row>
    <row r="26" spans="1:18" s="38" customFormat="1" ht="28.5" customHeight="1">
      <c r="A26" s="108"/>
      <c r="B26" s="109" t="s">
        <v>43</v>
      </c>
      <c r="C26" s="311"/>
      <c r="D26" s="111"/>
      <c r="E26" s="220"/>
      <c r="F26" s="113"/>
      <c r="G26" s="114"/>
      <c r="H26" s="113"/>
      <c r="I26" s="115"/>
      <c r="J26" s="134"/>
      <c r="K26" s="114"/>
      <c r="L26" s="113"/>
      <c r="M26" s="114"/>
      <c r="N26" s="135"/>
      <c r="O26" s="486"/>
      <c r="P26" s="117"/>
      <c r="Q26" s="303"/>
      <c r="R26" s="294"/>
    </row>
    <row r="27" spans="1:18" s="38" customFormat="1" ht="22.5" customHeight="1">
      <c r="A27" s="88">
        <v>401</v>
      </c>
      <c r="B27" s="506" t="s">
        <v>35</v>
      </c>
      <c r="C27" s="312">
        <v>150</v>
      </c>
      <c r="D27" s="163">
        <v>180</v>
      </c>
      <c r="E27" s="83">
        <v>4.35</v>
      </c>
      <c r="F27" s="164">
        <v>5.8</v>
      </c>
      <c r="G27" s="94">
        <v>4.2</v>
      </c>
      <c r="H27" s="164">
        <v>5.8</v>
      </c>
      <c r="I27" s="83">
        <v>3.75</v>
      </c>
      <c r="J27" s="164">
        <v>5</v>
      </c>
      <c r="K27" s="83">
        <v>6</v>
      </c>
      <c r="L27" s="164">
        <v>8</v>
      </c>
      <c r="M27" s="165">
        <v>75</v>
      </c>
      <c r="N27" s="166">
        <v>100</v>
      </c>
      <c r="O27" s="98">
        <v>1.05</v>
      </c>
      <c r="P27" s="95">
        <v>1.4</v>
      </c>
      <c r="Q27" s="303"/>
      <c r="R27" s="294"/>
    </row>
    <row r="28" spans="1:18" s="38" customFormat="1" ht="17.25" customHeight="1">
      <c r="A28" s="88"/>
      <c r="B28" s="119" t="s">
        <v>192</v>
      </c>
      <c r="C28" s="212">
        <v>20</v>
      </c>
      <c r="D28" s="100">
        <v>25</v>
      </c>
      <c r="E28" s="121">
        <v>0.3</v>
      </c>
      <c r="F28" s="122">
        <v>0.59</v>
      </c>
      <c r="G28" s="121"/>
      <c r="H28" s="122"/>
      <c r="I28" s="244">
        <v>1.8</v>
      </c>
      <c r="J28" s="245">
        <v>3.59</v>
      </c>
      <c r="K28" s="244">
        <v>4.69</v>
      </c>
      <c r="L28" s="245">
        <v>9.38</v>
      </c>
      <c r="M28" s="244">
        <v>49</v>
      </c>
      <c r="N28" s="250">
        <v>98</v>
      </c>
      <c r="O28" s="123"/>
      <c r="P28" s="124"/>
      <c r="R28" s="294"/>
    </row>
    <row r="29" spans="1:18" s="38" customFormat="1" ht="24.75" customHeight="1" thickBot="1">
      <c r="A29" s="101"/>
      <c r="B29" s="125"/>
      <c r="C29" s="755" t="s">
        <v>5</v>
      </c>
      <c r="D29" s="756"/>
      <c r="E29" s="233">
        <f aca="true" t="shared" si="3" ref="E29:P29">SUM(E27:E28)</f>
        <v>4.6499999999999995</v>
      </c>
      <c r="F29" s="234">
        <f t="shared" si="3"/>
        <v>6.39</v>
      </c>
      <c r="G29" s="233">
        <f t="shared" si="3"/>
        <v>4.2</v>
      </c>
      <c r="H29" s="234">
        <f t="shared" si="3"/>
        <v>5.8</v>
      </c>
      <c r="I29" s="507">
        <f t="shared" si="3"/>
        <v>5.55</v>
      </c>
      <c r="J29" s="508">
        <f t="shared" si="3"/>
        <v>8.59</v>
      </c>
      <c r="K29" s="233">
        <f t="shared" si="3"/>
        <v>10.690000000000001</v>
      </c>
      <c r="L29" s="234">
        <f t="shared" si="3"/>
        <v>17.380000000000003</v>
      </c>
      <c r="M29" s="233">
        <f t="shared" si="3"/>
        <v>124</v>
      </c>
      <c r="N29" s="234">
        <f t="shared" si="3"/>
        <v>198</v>
      </c>
      <c r="O29" s="507">
        <f t="shared" si="3"/>
        <v>1.05</v>
      </c>
      <c r="P29" s="234">
        <f t="shared" si="3"/>
        <v>1.4</v>
      </c>
      <c r="Q29" s="303">
        <f>R29/R36</f>
        <v>0.10516002612671456</v>
      </c>
      <c r="R29" s="559">
        <f>AVERAGE(M29:N29)</f>
        <v>161</v>
      </c>
    </row>
    <row r="30" spans="1:18" s="38" customFormat="1" ht="25.5" customHeight="1">
      <c r="A30" s="108"/>
      <c r="B30" s="175" t="s">
        <v>42</v>
      </c>
      <c r="C30" s="110"/>
      <c r="D30" s="111"/>
      <c r="E30" s="220"/>
      <c r="F30" s="113"/>
      <c r="G30" s="114"/>
      <c r="H30" s="113"/>
      <c r="I30" s="114"/>
      <c r="J30" s="113"/>
      <c r="K30" s="114"/>
      <c r="L30" s="113"/>
      <c r="M30" s="114"/>
      <c r="N30" s="135"/>
      <c r="O30" s="136"/>
      <c r="P30" s="117"/>
      <c r="Q30" s="309"/>
      <c r="R30" s="294"/>
    </row>
    <row r="31" spans="1:18" s="38" customFormat="1" ht="25.5" customHeight="1">
      <c r="A31" s="317">
        <v>12</v>
      </c>
      <c r="B31" s="509" t="s">
        <v>198</v>
      </c>
      <c r="C31" s="212">
        <v>40</v>
      </c>
      <c r="D31" s="187">
        <v>60</v>
      </c>
      <c r="E31" s="94">
        <v>0.88</v>
      </c>
      <c r="F31" s="95">
        <v>1.32</v>
      </c>
      <c r="G31" s="94"/>
      <c r="H31" s="95"/>
      <c r="I31" s="94">
        <v>2.1</v>
      </c>
      <c r="J31" s="95">
        <v>3.1</v>
      </c>
      <c r="K31" s="94">
        <v>3.22</v>
      </c>
      <c r="L31" s="95">
        <v>4.83</v>
      </c>
      <c r="M31" s="98">
        <v>38</v>
      </c>
      <c r="N31" s="99">
        <v>57</v>
      </c>
      <c r="O31" s="98">
        <v>3.72</v>
      </c>
      <c r="P31" s="99">
        <v>5.58</v>
      </c>
      <c r="Q31" s="309"/>
      <c r="R31" s="294"/>
    </row>
    <row r="32" spans="1:18" s="38" customFormat="1" ht="28.5" customHeight="1">
      <c r="A32" s="88">
        <v>233</v>
      </c>
      <c r="B32" s="89" t="s">
        <v>89</v>
      </c>
      <c r="C32" s="138" t="s">
        <v>19</v>
      </c>
      <c r="D32" s="226" t="s">
        <v>39</v>
      </c>
      <c r="E32" s="188">
        <v>10.37</v>
      </c>
      <c r="F32" s="189">
        <v>12.97</v>
      </c>
      <c r="G32" s="87">
        <v>9.44</v>
      </c>
      <c r="H32" s="84">
        <v>11.8</v>
      </c>
      <c r="I32" s="188">
        <v>11.18</v>
      </c>
      <c r="J32" s="189">
        <v>13.98</v>
      </c>
      <c r="K32" s="188">
        <v>18.99</v>
      </c>
      <c r="L32" s="189">
        <v>23.73</v>
      </c>
      <c r="M32" s="188">
        <v>170</v>
      </c>
      <c r="N32" s="189">
        <v>212</v>
      </c>
      <c r="O32" s="150">
        <v>1.59</v>
      </c>
      <c r="P32" s="151">
        <v>1.99</v>
      </c>
      <c r="Q32" s="309"/>
      <c r="R32" s="294"/>
    </row>
    <row r="33" spans="1:18" s="38" customFormat="1" ht="28.5" customHeight="1">
      <c r="A33" s="88">
        <v>393</v>
      </c>
      <c r="B33" s="89" t="s">
        <v>11</v>
      </c>
      <c r="C33" s="190">
        <v>150</v>
      </c>
      <c r="D33" s="191">
        <v>200</v>
      </c>
      <c r="E33" s="150">
        <v>0.14</v>
      </c>
      <c r="F33" s="151">
        <v>0.19</v>
      </c>
      <c r="G33" s="94"/>
      <c r="H33" s="95"/>
      <c r="I33" s="150">
        <v>0.06</v>
      </c>
      <c r="J33" s="151">
        <v>0.03</v>
      </c>
      <c r="K33" s="150">
        <v>10.84</v>
      </c>
      <c r="L33" s="151">
        <v>15.12</v>
      </c>
      <c r="M33" s="150">
        <v>44</v>
      </c>
      <c r="N33" s="192">
        <v>61</v>
      </c>
      <c r="O33" s="98">
        <v>2.13</v>
      </c>
      <c r="P33" s="193">
        <v>2.84</v>
      </c>
      <c r="Q33" s="309"/>
      <c r="R33" s="294"/>
    </row>
    <row r="34" spans="1:18" s="38" customFormat="1" ht="29.25" customHeight="1">
      <c r="A34" s="88">
        <v>701</v>
      </c>
      <c r="B34" s="89" t="s">
        <v>30</v>
      </c>
      <c r="C34" s="241">
        <v>30</v>
      </c>
      <c r="D34" s="100">
        <v>40</v>
      </c>
      <c r="E34" s="94">
        <v>2.28</v>
      </c>
      <c r="F34" s="164">
        <v>3.04</v>
      </c>
      <c r="G34" s="94">
        <v>0.039</v>
      </c>
      <c r="H34" s="164"/>
      <c r="I34" s="94">
        <v>0.24</v>
      </c>
      <c r="J34" s="164">
        <v>0.36</v>
      </c>
      <c r="K34" s="94">
        <v>14.76</v>
      </c>
      <c r="L34" s="164">
        <v>20.01</v>
      </c>
      <c r="M34" s="98">
        <v>67</v>
      </c>
      <c r="N34" s="166">
        <v>89</v>
      </c>
      <c r="O34" s="98"/>
      <c r="P34" s="172"/>
      <c r="Q34" s="309"/>
      <c r="R34" s="294"/>
    </row>
    <row r="35" spans="1:18" s="38" customFormat="1" ht="27" customHeight="1">
      <c r="A35" s="285"/>
      <c r="B35" s="282"/>
      <c r="C35" s="843" t="s">
        <v>5</v>
      </c>
      <c r="D35" s="844"/>
      <c r="E35" s="478">
        <f aca="true" t="shared" si="4" ref="E35:P35">SUM(E31:E34)</f>
        <v>13.67</v>
      </c>
      <c r="F35" s="479">
        <f t="shared" si="4"/>
        <v>17.52</v>
      </c>
      <c r="G35" s="478">
        <f t="shared" si="4"/>
        <v>9.479</v>
      </c>
      <c r="H35" s="479">
        <f t="shared" si="4"/>
        <v>11.8</v>
      </c>
      <c r="I35" s="478">
        <f t="shared" si="4"/>
        <v>13.58</v>
      </c>
      <c r="J35" s="479">
        <f t="shared" si="4"/>
        <v>17.470000000000002</v>
      </c>
      <c r="K35" s="478">
        <f t="shared" si="4"/>
        <v>47.809999999999995</v>
      </c>
      <c r="L35" s="479">
        <f t="shared" si="4"/>
        <v>63.69</v>
      </c>
      <c r="M35" s="480">
        <f t="shared" si="4"/>
        <v>319</v>
      </c>
      <c r="N35" s="481">
        <f t="shared" si="4"/>
        <v>419</v>
      </c>
      <c r="O35" s="478">
        <f t="shared" si="4"/>
        <v>7.44</v>
      </c>
      <c r="P35" s="479">
        <f t="shared" si="4"/>
        <v>10.41</v>
      </c>
      <c r="Q35" s="303">
        <f>R35/R36</f>
        <v>0.24101894186806008</v>
      </c>
      <c r="R35" s="319">
        <f>AVERAGE(M35:N35)</f>
        <v>369</v>
      </c>
    </row>
    <row r="36" spans="1:18" s="38" customFormat="1" ht="27" customHeight="1" thickBot="1">
      <c r="A36" s="283"/>
      <c r="B36" s="482"/>
      <c r="C36" s="845" t="s">
        <v>14</v>
      </c>
      <c r="D36" s="846"/>
      <c r="E36" s="483">
        <f aca="true" t="shared" si="5" ref="E36:Q36">SUM(E14+E17+E25+E29+E35)</f>
        <v>39.49</v>
      </c>
      <c r="F36" s="484">
        <f t="shared" si="5"/>
        <v>52.099999999999994</v>
      </c>
      <c r="G36" s="483">
        <f t="shared" si="5"/>
        <v>26.514</v>
      </c>
      <c r="H36" s="484">
        <f t="shared" si="5"/>
        <v>35.07</v>
      </c>
      <c r="I36" s="483">
        <f t="shared" si="5"/>
        <v>44.78</v>
      </c>
      <c r="J36" s="484">
        <f t="shared" si="5"/>
        <v>57.75</v>
      </c>
      <c r="K36" s="483">
        <f t="shared" si="5"/>
        <v>191.92000000000002</v>
      </c>
      <c r="L36" s="484">
        <f t="shared" si="5"/>
        <v>243.75</v>
      </c>
      <c r="M36" s="476">
        <f t="shared" si="5"/>
        <v>1328</v>
      </c>
      <c r="N36" s="477">
        <f t="shared" si="5"/>
        <v>1734</v>
      </c>
      <c r="O36" s="483">
        <f t="shared" si="5"/>
        <v>57.05</v>
      </c>
      <c r="P36" s="485">
        <f t="shared" si="5"/>
        <v>66.11999999999999</v>
      </c>
      <c r="Q36" s="322">
        <f t="shared" si="5"/>
        <v>1</v>
      </c>
      <c r="R36" s="294">
        <f>AVERAGE(M36:N36)</f>
        <v>1531</v>
      </c>
    </row>
    <row r="37" spans="1:18" s="38" customFormat="1" ht="15" customHeight="1" thickBot="1">
      <c r="A37" s="840"/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1"/>
      <c r="P37" s="842"/>
      <c r="Q37" s="322"/>
      <c r="R37" s="294"/>
    </row>
    <row r="38" spans="1:18" s="38" customFormat="1" ht="51" customHeight="1">
      <c r="A38" s="201"/>
      <c r="B38" s="750" t="s">
        <v>24</v>
      </c>
      <c r="C38" s="751"/>
      <c r="D38" s="752"/>
      <c r="E38" s="29">
        <v>42</v>
      </c>
      <c r="F38" s="29">
        <v>54</v>
      </c>
      <c r="G38" s="29">
        <f>E38*Q39/C39</f>
        <v>27.3</v>
      </c>
      <c r="H38" s="29">
        <f>F38*Q38/C39</f>
        <v>32.4</v>
      </c>
      <c r="I38" s="29">
        <v>47</v>
      </c>
      <c r="J38" s="29">
        <v>60</v>
      </c>
      <c r="K38" s="29">
        <v>203</v>
      </c>
      <c r="L38" s="30">
        <v>261</v>
      </c>
      <c r="M38" s="31">
        <v>1400</v>
      </c>
      <c r="N38" s="32">
        <v>1800</v>
      </c>
      <c r="O38" s="32">
        <v>50</v>
      </c>
      <c r="P38" s="33">
        <v>45</v>
      </c>
      <c r="Q38" s="323">
        <v>60</v>
      </c>
      <c r="R38" s="294"/>
    </row>
    <row r="39" spans="1:18" s="38" customFormat="1" ht="33" customHeight="1" thickBot="1">
      <c r="A39" s="207"/>
      <c r="B39" s="208" t="s">
        <v>27</v>
      </c>
      <c r="C39" s="209">
        <v>100</v>
      </c>
      <c r="D39" s="210"/>
      <c r="E39" s="734">
        <f>E36*C39/E38-C39</f>
        <v>-5.976190476190482</v>
      </c>
      <c r="F39" s="734">
        <f>F36*C39/F38-C39</f>
        <v>-3.5185185185185333</v>
      </c>
      <c r="G39" s="734">
        <f>G36*C39/G38-C39</f>
        <v>-2.879120879120876</v>
      </c>
      <c r="H39" s="734">
        <f>H36*C39/H38-C39</f>
        <v>8.240740740740748</v>
      </c>
      <c r="I39" s="734">
        <f>I36*C39/I38-C39</f>
        <v>-4.723404255319153</v>
      </c>
      <c r="J39" s="734">
        <f>J36*C39/J38-C39</f>
        <v>-3.75</v>
      </c>
      <c r="K39" s="734">
        <f>K36*C39/K38-C39</f>
        <v>-5.458128078817737</v>
      </c>
      <c r="L39" s="735">
        <f>L36*C39/L38-C39</f>
        <v>-6.609195402298852</v>
      </c>
      <c r="M39" s="734">
        <f>M36*C39/M38-C39</f>
        <v>-5.142857142857139</v>
      </c>
      <c r="N39" s="734">
        <f>N36*C39/N38-C39</f>
        <v>-3.6666666666666714</v>
      </c>
      <c r="O39" s="734">
        <f>O36*C39/O38-C39</f>
        <v>14.099999999999994</v>
      </c>
      <c r="P39" s="736">
        <f>P36*C39/P38-C39</f>
        <v>46.93333333333331</v>
      </c>
      <c r="Q39" s="324">
        <v>65</v>
      </c>
      <c r="R39" s="294"/>
    </row>
    <row r="40" spans="6:11" s="38" customFormat="1" ht="18.75">
      <c r="F40" s="256"/>
      <c r="G40" s="256"/>
      <c r="H40" s="256"/>
      <c r="I40" s="256"/>
      <c r="J40" s="257"/>
      <c r="K40" s="257"/>
    </row>
    <row r="41" spans="1:16" ht="2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ht="2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53" spans="1:11" ht="18">
      <c r="A53" s="38" t="s">
        <v>163</v>
      </c>
      <c r="B53" s="38"/>
      <c r="C53" s="38"/>
      <c r="D53" s="38"/>
      <c r="E53" s="737" t="s">
        <v>162</v>
      </c>
      <c r="F53" s="737"/>
      <c r="G53" s="737"/>
      <c r="H53" s="737"/>
      <c r="I53" s="38"/>
      <c r="J53" s="38"/>
      <c r="K53" s="38"/>
    </row>
  </sheetData>
  <sheetProtection/>
  <mergeCells count="22">
    <mergeCell ref="E53:H53"/>
    <mergeCell ref="A4:P4"/>
    <mergeCell ref="A37:P37"/>
    <mergeCell ref="B38:D38"/>
    <mergeCell ref="C14:D14"/>
    <mergeCell ref="C17:D17"/>
    <mergeCell ref="C35:D35"/>
    <mergeCell ref="C36:D36"/>
    <mergeCell ref="C25:D25"/>
    <mergeCell ref="C29:D29"/>
    <mergeCell ref="K2:O2"/>
    <mergeCell ref="A1:O1"/>
    <mergeCell ref="B3:P3"/>
    <mergeCell ref="C7:D9"/>
    <mergeCell ref="E7:L7"/>
    <mergeCell ref="M7:N9"/>
    <mergeCell ref="E9:F9"/>
    <mergeCell ref="G9:H9"/>
    <mergeCell ref="O7:P9"/>
    <mergeCell ref="E8:H8"/>
    <mergeCell ref="I8:J9"/>
    <mergeCell ref="K8:L9"/>
  </mergeCells>
  <conditionalFormatting sqref="G17">
    <cfRule type="duplicateValues" priority="18" dxfId="130" stopIfTrue="1">
      <formula>AND(COUNTIF($G$17:$G$17,G17)&gt;1,NOT(ISBLANK(G17)))</formula>
    </cfRule>
  </conditionalFormatting>
  <conditionalFormatting sqref="R14 E14:P14">
    <cfRule type="duplicateValues" priority="17" dxfId="130" stopIfTrue="1">
      <formula>AND(COUNTIF($R$14:$R$14,E14)+COUNTIF($E$14:$P$14,E14)&gt;1,NOT(ISBLANK(E14)))</formula>
    </cfRule>
  </conditionalFormatting>
  <conditionalFormatting sqref="H17">
    <cfRule type="duplicateValues" priority="16" dxfId="130" stopIfTrue="1">
      <formula>AND(COUNTIF($H$17:$H$17,H17)&gt;1,NOT(ISBLANK(H17)))</formula>
    </cfRule>
  </conditionalFormatting>
  <conditionalFormatting sqref="H14">
    <cfRule type="duplicateValues" priority="15" dxfId="130" stopIfTrue="1">
      <formula>AND(COUNTIF($H$14:$H$14,H14)&gt;1,NOT(ISBLANK(H14)))</formula>
    </cfRule>
  </conditionalFormatting>
  <conditionalFormatting sqref="E14">
    <cfRule type="duplicateValues" priority="14" dxfId="130" stopIfTrue="1">
      <formula>AND(COUNTIF($E$14:$E$14,E14)&gt;1,NOT(ISBLANK(E14)))</formula>
    </cfRule>
  </conditionalFormatting>
  <conditionalFormatting sqref="G14">
    <cfRule type="duplicateValues" priority="13" dxfId="130" stopIfTrue="1">
      <formula>AND(COUNTIF($G$14:$G$14,G14)&gt;1,NOT(ISBLANK(G14)))</formula>
    </cfRule>
  </conditionalFormatting>
  <conditionalFormatting sqref="I14">
    <cfRule type="duplicateValues" priority="12" dxfId="130" stopIfTrue="1">
      <formula>AND(COUNTIF($I$14:$I$14,I14)&gt;1,NOT(ISBLANK(I14)))</formula>
    </cfRule>
  </conditionalFormatting>
  <conditionalFormatting sqref="K14">
    <cfRule type="duplicateValues" priority="11" dxfId="130" stopIfTrue="1">
      <formula>AND(COUNTIF($K$14:$K$14,K14)&gt;1,NOT(ISBLANK(K14)))</formula>
    </cfRule>
  </conditionalFormatting>
  <conditionalFormatting sqref="E17">
    <cfRule type="duplicateValues" priority="10" dxfId="130" stopIfTrue="1">
      <formula>AND(COUNTIF($E$17:$E$17,E17)&gt;1,NOT(ISBLANK(E17)))</formula>
    </cfRule>
  </conditionalFormatting>
  <conditionalFormatting sqref="F17">
    <cfRule type="duplicateValues" priority="9" dxfId="130" stopIfTrue="1">
      <formula>AND(COUNTIF($F$17:$F$17,F17)&gt;1,NOT(ISBLANK(F17)))</formula>
    </cfRule>
  </conditionalFormatting>
  <conditionalFormatting sqref="I17">
    <cfRule type="duplicateValues" priority="8" dxfId="130" stopIfTrue="1">
      <formula>AND(COUNTIF($I$17:$I$17,I17)&gt;1,NOT(ISBLANK(I17)))</formula>
    </cfRule>
  </conditionalFormatting>
  <conditionalFormatting sqref="J17">
    <cfRule type="duplicateValues" priority="7" dxfId="130" stopIfTrue="1">
      <formula>AND(COUNTIF($J$17:$J$17,J17)&gt;1,NOT(ISBLANK(J17)))</formula>
    </cfRule>
  </conditionalFormatting>
  <conditionalFormatting sqref="K17">
    <cfRule type="duplicateValues" priority="6" dxfId="130" stopIfTrue="1">
      <formula>AND(COUNTIF($K$17:$K$17,K17)&gt;1,NOT(ISBLANK(K17)))</formula>
    </cfRule>
  </conditionalFormatting>
  <conditionalFormatting sqref="L17">
    <cfRule type="duplicateValues" priority="5" dxfId="130" stopIfTrue="1">
      <formula>AND(COUNTIF($L$17:$L$17,L17)&gt;1,NOT(ISBLANK(L17)))</formula>
    </cfRule>
  </conditionalFormatting>
  <conditionalFormatting sqref="M17">
    <cfRule type="duplicateValues" priority="4" dxfId="130" stopIfTrue="1">
      <formula>AND(COUNTIF($M$17:$M$17,M17)&gt;1,NOT(ISBLANK(M17)))</formula>
    </cfRule>
  </conditionalFormatting>
  <conditionalFormatting sqref="N17">
    <cfRule type="duplicateValues" priority="3" dxfId="130" stopIfTrue="1">
      <formula>AND(COUNTIF($N$17:$N$17,N17)&gt;1,NOT(ISBLANK(N17)))</formula>
    </cfRule>
  </conditionalFormatting>
  <conditionalFormatting sqref="O17">
    <cfRule type="duplicateValues" priority="2" dxfId="130" stopIfTrue="1">
      <formula>AND(COUNTIF($O$17:$O$17,O17)&gt;1,NOT(ISBLANK(O17)))</formula>
    </cfRule>
  </conditionalFormatting>
  <conditionalFormatting sqref="P17">
    <cfRule type="duplicateValues" priority="1" dxfId="130" stopIfTrue="1">
      <formula>AND(COUNTIF($P$17:$P$17,P17)&gt;1,NOT(ISBLANK(P17)))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9"/>
  <sheetViews>
    <sheetView zoomScale="60" zoomScaleNormal="60" zoomScalePageLayoutView="0" workbookViewId="0" topLeftCell="A16">
      <selection activeCell="U8" sqref="U8"/>
    </sheetView>
  </sheetViews>
  <sheetFormatPr defaultColWidth="9.00390625" defaultRowHeight="12.75"/>
  <cols>
    <col min="1" max="1" width="7.875" style="0" customWidth="1"/>
    <col min="2" max="2" width="45.75390625" style="0" customWidth="1"/>
    <col min="3" max="3" width="8.875" style="0" customWidth="1"/>
    <col min="4" max="4" width="9.75390625" style="0" customWidth="1"/>
    <col min="5" max="5" width="10.875" style="0" customWidth="1"/>
    <col min="6" max="6" width="10.375" style="0" customWidth="1"/>
    <col min="7" max="7" width="10.00390625" style="0" customWidth="1"/>
    <col min="8" max="8" width="9.25390625" style="0" customWidth="1"/>
    <col min="9" max="9" width="8.75390625" style="0" customWidth="1"/>
    <col min="10" max="10" width="9.125" style="0" customWidth="1"/>
    <col min="11" max="11" width="9.375" style="0" customWidth="1"/>
    <col min="12" max="12" width="10.25390625" style="0" customWidth="1"/>
    <col min="13" max="13" width="8.375" style="0" customWidth="1"/>
    <col min="14" max="14" width="8.75390625" style="0" customWidth="1"/>
    <col min="15" max="15" width="9.25390625" style="0" customWidth="1"/>
    <col min="16" max="16" width="8.875" style="0" customWidth="1"/>
    <col min="17" max="17" width="5.75390625" style="0" customWidth="1"/>
  </cols>
  <sheetData>
    <row r="1" spans="1:16" ht="25.5">
      <c r="A1" s="791" t="s">
        <v>160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258"/>
    </row>
    <row r="2" spans="1:16" ht="36.75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792" t="s">
        <v>158</v>
      </c>
      <c r="L2" s="792"/>
      <c r="M2" s="792"/>
      <c r="N2" s="792"/>
      <c r="O2" s="792"/>
      <c r="P2" s="258"/>
    </row>
    <row r="3" spans="1:37" ht="36" customHeight="1">
      <c r="A3" s="258"/>
      <c r="B3" s="794" t="s">
        <v>202</v>
      </c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75" customHeight="1">
      <c r="A4" s="793" t="s">
        <v>165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17" ht="27" customHeight="1">
      <c r="A5" s="8"/>
      <c r="B5" s="2" t="s">
        <v>110</v>
      </c>
      <c r="C5" s="2"/>
      <c r="D5" s="4" t="s">
        <v>173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2:16" ht="21.75" customHeight="1" thickBot="1"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ht="66" customHeight="1" thickBot="1">
      <c r="A7" s="276" t="s">
        <v>79</v>
      </c>
      <c r="B7" s="325" t="s">
        <v>20</v>
      </c>
      <c r="C7" s="819" t="s">
        <v>21</v>
      </c>
      <c r="D7" s="820"/>
      <c r="E7" s="819" t="s">
        <v>22</v>
      </c>
      <c r="F7" s="825"/>
      <c r="G7" s="825"/>
      <c r="H7" s="825"/>
      <c r="I7" s="825"/>
      <c r="J7" s="825"/>
      <c r="K7" s="825"/>
      <c r="L7" s="811"/>
      <c r="M7" s="826" t="s">
        <v>23</v>
      </c>
      <c r="N7" s="827"/>
      <c r="O7" s="831" t="s">
        <v>41</v>
      </c>
      <c r="P7" s="832"/>
      <c r="Q7" s="6"/>
      <c r="R7" s="55"/>
    </row>
    <row r="8" spans="1:18" ht="28.5" customHeight="1" thickBot="1">
      <c r="A8" s="328"/>
      <c r="B8" s="329"/>
      <c r="C8" s="821"/>
      <c r="D8" s="822"/>
      <c r="E8" s="837" t="s">
        <v>7</v>
      </c>
      <c r="F8" s="838"/>
      <c r="G8" s="838"/>
      <c r="H8" s="839"/>
      <c r="I8" s="804" t="s">
        <v>8</v>
      </c>
      <c r="J8" s="805"/>
      <c r="K8" s="804" t="s">
        <v>9</v>
      </c>
      <c r="L8" s="805"/>
      <c r="M8" s="828"/>
      <c r="N8" s="815"/>
      <c r="O8" s="833"/>
      <c r="P8" s="834"/>
      <c r="Q8" s="9"/>
      <c r="R8" s="55"/>
    </row>
    <row r="9" spans="1:18" ht="30.75" customHeight="1" thickBot="1">
      <c r="A9" s="332"/>
      <c r="B9" s="333"/>
      <c r="C9" s="823"/>
      <c r="D9" s="824"/>
      <c r="E9" s="810" t="s">
        <v>28</v>
      </c>
      <c r="F9" s="811"/>
      <c r="G9" s="812" t="s">
        <v>29</v>
      </c>
      <c r="H9" s="807"/>
      <c r="I9" s="806"/>
      <c r="J9" s="807"/>
      <c r="K9" s="808"/>
      <c r="L9" s="809"/>
      <c r="M9" s="829"/>
      <c r="N9" s="830"/>
      <c r="O9" s="835"/>
      <c r="P9" s="836"/>
      <c r="Q9" s="10"/>
      <c r="R9" s="55"/>
    </row>
    <row r="10" spans="1:18" ht="41.25" customHeight="1" thickBot="1">
      <c r="A10" s="335"/>
      <c r="B10" s="336" t="s">
        <v>0</v>
      </c>
      <c r="C10" s="337" t="s">
        <v>80</v>
      </c>
      <c r="D10" s="338" t="s">
        <v>81</v>
      </c>
      <c r="E10" s="339" t="s">
        <v>80</v>
      </c>
      <c r="F10" s="338" t="s">
        <v>81</v>
      </c>
      <c r="G10" s="337" t="s">
        <v>80</v>
      </c>
      <c r="H10" s="338" t="s">
        <v>81</v>
      </c>
      <c r="I10" s="339" t="s">
        <v>80</v>
      </c>
      <c r="J10" s="338" t="s">
        <v>81</v>
      </c>
      <c r="K10" s="339" t="s">
        <v>80</v>
      </c>
      <c r="L10" s="338" t="s">
        <v>81</v>
      </c>
      <c r="M10" s="339" t="s">
        <v>80</v>
      </c>
      <c r="N10" s="338" t="s">
        <v>81</v>
      </c>
      <c r="O10" s="339" t="s">
        <v>80</v>
      </c>
      <c r="P10" s="338" t="s">
        <v>81</v>
      </c>
      <c r="Q10" s="10"/>
      <c r="R10" s="55"/>
    </row>
    <row r="11" spans="1:18" ht="34.5" customHeight="1">
      <c r="A11" s="359"/>
      <c r="B11" s="571" t="s">
        <v>200</v>
      </c>
      <c r="C11" s="572">
        <v>150</v>
      </c>
      <c r="D11" s="573">
        <v>200</v>
      </c>
      <c r="E11" s="384">
        <v>3.2</v>
      </c>
      <c r="F11" s="383">
        <v>4.27</v>
      </c>
      <c r="G11" s="574">
        <v>3.03</v>
      </c>
      <c r="H11" s="575">
        <v>4.04</v>
      </c>
      <c r="I11" s="384">
        <v>3.49</v>
      </c>
      <c r="J11" s="383">
        <v>4.65</v>
      </c>
      <c r="K11" s="384">
        <v>19.75</v>
      </c>
      <c r="L11" s="383">
        <v>26.34</v>
      </c>
      <c r="M11" s="392">
        <v>151</v>
      </c>
      <c r="N11" s="391">
        <v>201</v>
      </c>
      <c r="O11" s="574">
        <v>1.13</v>
      </c>
      <c r="P11" s="575">
        <v>1.51</v>
      </c>
      <c r="Q11" s="12"/>
      <c r="R11" s="55"/>
    </row>
    <row r="12" spans="1:18" ht="30.75" customHeight="1">
      <c r="A12" s="447">
        <v>7</v>
      </c>
      <c r="B12" s="528" t="s">
        <v>17</v>
      </c>
      <c r="C12" s="442">
        <v>6</v>
      </c>
      <c r="D12" s="360">
        <v>10</v>
      </c>
      <c r="E12" s="361">
        <v>1.56</v>
      </c>
      <c r="F12" s="362">
        <v>2.6</v>
      </c>
      <c r="G12" s="576">
        <v>1.56</v>
      </c>
      <c r="H12" s="362">
        <v>2.6</v>
      </c>
      <c r="I12" s="361">
        <v>1.52</v>
      </c>
      <c r="J12" s="362">
        <v>2.53</v>
      </c>
      <c r="K12" s="361">
        <v>0</v>
      </c>
      <c r="L12" s="362">
        <v>0</v>
      </c>
      <c r="M12" s="363">
        <v>21</v>
      </c>
      <c r="N12" s="364">
        <v>35</v>
      </c>
      <c r="O12" s="359"/>
      <c r="P12" s="364"/>
      <c r="Q12" s="13"/>
      <c r="R12" s="55"/>
    </row>
    <row r="13" spans="1:18" ht="26.25" customHeight="1">
      <c r="A13" s="386">
        <v>1</v>
      </c>
      <c r="B13" s="341" t="s">
        <v>177</v>
      </c>
      <c r="C13" s="366" t="s">
        <v>82</v>
      </c>
      <c r="D13" s="367" t="s">
        <v>83</v>
      </c>
      <c r="E13" s="361">
        <v>2.35</v>
      </c>
      <c r="F13" s="362">
        <v>3.1</v>
      </c>
      <c r="G13" s="361">
        <v>2.07</v>
      </c>
      <c r="H13" s="362">
        <v>0.04</v>
      </c>
      <c r="I13" s="361">
        <v>3.32</v>
      </c>
      <c r="J13" s="362">
        <v>5.4</v>
      </c>
      <c r="K13" s="361">
        <v>14.84</v>
      </c>
      <c r="L13" s="362">
        <v>19.77</v>
      </c>
      <c r="M13" s="363">
        <v>95</v>
      </c>
      <c r="N13" s="364">
        <v>115</v>
      </c>
      <c r="O13" s="363"/>
      <c r="P13" s="364"/>
      <c r="Q13" s="14"/>
      <c r="R13" s="55"/>
    </row>
    <row r="14" spans="1:18" ht="28.5" customHeight="1">
      <c r="A14" s="79">
        <v>395</v>
      </c>
      <c r="B14" s="142" t="s">
        <v>12</v>
      </c>
      <c r="C14" s="79">
        <v>150</v>
      </c>
      <c r="D14" s="100">
        <v>200</v>
      </c>
      <c r="E14" s="92">
        <v>3.48</v>
      </c>
      <c r="F14" s="93">
        <v>4.64</v>
      </c>
      <c r="G14" s="94">
        <v>3.27</v>
      </c>
      <c r="H14" s="95">
        <v>3.27</v>
      </c>
      <c r="I14" s="92">
        <v>3.84</v>
      </c>
      <c r="J14" s="93">
        <v>5.12</v>
      </c>
      <c r="K14" s="94">
        <v>14.45</v>
      </c>
      <c r="L14" s="95">
        <v>17.26</v>
      </c>
      <c r="M14" s="96">
        <v>80</v>
      </c>
      <c r="N14" s="217">
        <v>107</v>
      </c>
      <c r="O14" s="98">
        <v>0.6</v>
      </c>
      <c r="P14" s="99">
        <v>0.8</v>
      </c>
      <c r="Q14" s="9"/>
      <c r="R14" s="55"/>
    </row>
    <row r="15" spans="1:18" ht="30.75" customHeight="1" thickBot="1">
      <c r="A15" s="371"/>
      <c r="B15" s="372"/>
      <c r="C15" s="797" t="s">
        <v>5</v>
      </c>
      <c r="D15" s="798"/>
      <c r="E15" s="373">
        <f aca="true" t="shared" si="0" ref="E15:P15">SUM(E11:E14)</f>
        <v>10.59</v>
      </c>
      <c r="F15" s="374">
        <f t="shared" si="0"/>
        <v>14.61</v>
      </c>
      <c r="G15" s="373">
        <f t="shared" si="0"/>
        <v>9.93</v>
      </c>
      <c r="H15" s="374">
        <f t="shared" si="0"/>
        <v>9.950000000000001</v>
      </c>
      <c r="I15" s="373">
        <f t="shared" si="0"/>
        <v>12.17</v>
      </c>
      <c r="J15" s="374">
        <f t="shared" si="0"/>
        <v>17.7</v>
      </c>
      <c r="K15" s="373">
        <f t="shared" si="0"/>
        <v>49.040000000000006</v>
      </c>
      <c r="L15" s="374">
        <f t="shared" si="0"/>
        <v>63.370000000000005</v>
      </c>
      <c r="M15" s="373">
        <f t="shared" si="0"/>
        <v>347</v>
      </c>
      <c r="N15" s="374">
        <f t="shared" si="0"/>
        <v>458</v>
      </c>
      <c r="O15" s="373">
        <f t="shared" si="0"/>
        <v>1.73</v>
      </c>
      <c r="P15" s="375">
        <f t="shared" si="0"/>
        <v>2.31</v>
      </c>
      <c r="Q15" s="17">
        <f>R15/R38</f>
        <v>0.254746835443038</v>
      </c>
      <c r="R15" s="56">
        <f>AVERAGE(M15:N15)</f>
        <v>402.5</v>
      </c>
    </row>
    <row r="16" spans="1:18" ht="30" customHeight="1">
      <c r="A16" s="378"/>
      <c r="B16" s="379" t="s">
        <v>1</v>
      </c>
      <c r="C16" s="380"/>
      <c r="D16" s="381"/>
      <c r="E16" s="382"/>
      <c r="F16" s="383" t="s">
        <v>6</v>
      </c>
      <c r="G16" s="384"/>
      <c r="H16" s="383"/>
      <c r="I16" s="384"/>
      <c r="J16" s="390"/>
      <c r="K16" s="384"/>
      <c r="L16" s="383" t="s">
        <v>6</v>
      </c>
      <c r="M16" s="389"/>
      <c r="N16" s="381"/>
      <c r="O16" s="382"/>
      <c r="P16" s="385"/>
      <c r="Q16" s="13"/>
      <c r="R16" s="55"/>
    </row>
    <row r="17" spans="1:18" ht="28.5" customHeight="1">
      <c r="A17" s="353"/>
      <c r="B17" s="358" t="s">
        <v>170</v>
      </c>
      <c r="C17" s="359">
        <v>200</v>
      </c>
      <c r="D17" s="360">
        <v>200</v>
      </c>
      <c r="E17" s="361">
        <v>0.66</v>
      </c>
      <c r="F17" s="362">
        <v>0.66</v>
      </c>
      <c r="G17" s="361"/>
      <c r="H17" s="362"/>
      <c r="I17" s="361">
        <v>0.46</v>
      </c>
      <c r="J17" s="362">
        <v>0.46</v>
      </c>
      <c r="K17" s="361">
        <v>22.26</v>
      </c>
      <c r="L17" s="362">
        <v>22.26</v>
      </c>
      <c r="M17" s="363">
        <v>88</v>
      </c>
      <c r="N17" s="364">
        <v>88</v>
      </c>
      <c r="O17" s="363">
        <v>7.7</v>
      </c>
      <c r="P17" s="364">
        <v>7.7</v>
      </c>
      <c r="Q17" s="13"/>
      <c r="R17" s="55"/>
    </row>
    <row r="18" spans="1:18" ht="27.75" customHeight="1" thickBot="1">
      <c r="A18" s="371"/>
      <c r="B18" s="372"/>
      <c r="C18" s="797" t="s">
        <v>5</v>
      </c>
      <c r="D18" s="798"/>
      <c r="E18" s="452">
        <f>SUM(E17:E17)</f>
        <v>0.66</v>
      </c>
      <c r="F18" s="577">
        <f>SUM(F17:F17)</f>
        <v>0.66</v>
      </c>
      <c r="G18" s="373"/>
      <c r="H18" s="374"/>
      <c r="I18" s="452">
        <f aca="true" t="shared" si="1" ref="I18:P18">SUM(I17:I17)</f>
        <v>0.46</v>
      </c>
      <c r="J18" s="578">
        <f t="shared" si="1"/>
        <v>0.46</v>
      </c>
      <c r="K18" s="452">
        <f t="shared" si="1"/>
        <v>22.26</v>
      </c>
      <c r="L18" s="579">
        <f t="shared" si="1"/>
        <v>22.26</v>
      </c>
      <c r="M18" s="318">
        <f t="shared" si="1"/>
        <v>88</v>
      </c>
      <c r="N18" s="577">
        <f t="shared" si="1"/>
        <v>88</v>
      </c>
      <c r="O18" s="452">
        <f t="shared" si="1"/>
        <v>7.7</v>
      </c>
      <c r="P18" s="579">
        <f t="shared" si="1"/>
        <v>7.7</v>
      </c>
      <c r="Q18" s="17">
        <f>R18/R38</f>
        <v>0.05569620253164557</v>
      </c>
      <c r="R18" s="57">
        <f>AVERAGE(M18:N18)</f>
        <v>88</v>
      </c>
    </row>
    <row r="19" spans="1:18" ht="26.25" customHeight="1">
      <c r="A19" s="378"/>
      <c r="B19" s="379" t="s">
        <v>2</v>
      </c>
      <c r="C19" s="380"/>
      <c r="D19" s="381"/>
      <c r="E19" s="517"/>
      <c r="F19" s="518"/>
      <c r="G19" s="520"/>
      <c r="H19" s="527"/>
      <c r="I19" s="519"/>
      <c r="J19" s="518"/>
      <c r="K19" s="520"/>
      <c r="L19" s="527"/>
      <c r="M19" s="519"/>
      <c r="N19" s="513"/>
      <c r="O19" s="512"/>
      <c r="P19" s="522"/>
      <c r="Q19" s="19"/>
      <c r="R19" s="55"/>
    </row>
    <row r="20" spans="1:18" ht="39.75" customHeight="1">
      <c r="A20" s="386">
        <v>13</v>
      </c>
      <c r="B20" s="528" t="s">
        <v>150</v>
      </c>
      <c r="C20" s="529">
        <v>40</v>
      </c>
      <c r="D20" s="343">
        <v>60</v>
      </c>
      <c r="E20" s="344">
        <v>0.66</v>
      </c>
      <c r="F20" s="345">
        <v>0.99</v>
      </c>
      <c r="G20" s="344"/>
      <c r="H20" s="345"/>
      <c r="I20" s="344">
        <v>2.84</v>
      </c>
      <c r="J20" s="345">
        <v>3.25</v>
      </c>
      <c r="K20" s="344">
        <v>1.96</v>
      </c>
      <c r="L20" s="345">
        <v>2.9</v>
      </c>
      <c r="M20" s="350">
        <v>36</v>
      </c>
      <c r="N20" s="351">
        <v>54</v>
      </c>
      <c r="O20" s="350">
        <v>10.3</v>
      </c>
      <c r="P20" s="351">
        <v>15.45</v>
      </c>
      <c r="Q20" s="19"/>
      <c r="R20" s="55"/>
    </row>
    <row r="21" spans="1:18" ht="25.5" customHeight="1">
      <c r="A21" s="386">
        <v>83</v>
      </c>
      <c r="B21" s="528" t="s">
        <v>145</v>
      </c>
      <c r="C21" s="342">
        <v>150</v>
      </c>
      <c r="D21" s="343">
        <v>200</v>
      </c>
      <c r="E21" s="580">
        <v>1.56</v>
      </c>
      <c r="F21" s="581">
        <v>2.08</v>
      </c>
      <c r="G21" s="344">
        <v>1.24</v>
      </c>
      <c r="H21" s="345">
        <v>1.65</v>
      </c>
      <c r="I21" s="580">
        <v>2.35</v>
      </c>
      <c r="J21" s="581">
        <v>3.13</v>
      </c>
      <c r="K21" s="580">
        <v>9.65</v>
      </c>
      <c r="L21" s="581">
        <v>12.86</v>
      </c>
      <c r="M21" s="580">
        <v>72</v>
      </c>
      <c r="N21" s="582">
        <v>96</v>
      </c>
      <c r="O21" s="350">
        <v>4.43</v>
      </c>
      <c r="P21" s="351">
        <v>5.9</v>
      </c>
      <c r="Q21" s="19"/>
      <c r="R21" s="55"/>
    </row>
    <row r="22" spans="1:18" ht="31.5" customHeight="1">
      <c r="A22" s="386">
        <v>277</v>
      </c>
      <c r="B22" s="528" t="s">
        <v>96</v>
      </c>
      <c r="C22" s="342">
        <v>60</v>
      </c>
      <c r="D22" s="343">
        <v>70</v>
      </c>
      <c r="E22" s="583">
        <v>5.63</v>
      </c>
      <c r="F22" s="584">
        <v>6.43</v>
      </c>
      <c r="G22" s="346">
        <v>5.23</v>
      </c>
      <c r="H22" s="347">
        <v>7.32</v>
      </c>
      <c r="I22" s="585">
        <v>5.21</v>
      </c>
      <c r="J22" s="586">
        <v>5.95</v>
      </c>
      <c r="K22" s="587">
        <v>3.43</v>
      </c>
      <c r="L22" s="588">
        <v>3.92</v>
      </c>
      <c r="M22" s="589">
        <v>109</v>
      </c>
      <c r="N22" s="590">
        <v>125</v>
      </c>
      <c r="O22" s="350">
        <v>0.48</v>
      </c>
      <c r="P22" s="351">
        <v>0.55</v>
      </c>
      <c r="Q22" s="19"/>
      <c r="R22" s="55"/>
    </row>
    <row r="23" spans="1:18" ht="27" customHeight="1">
      <c r="A23" s="386">
        <v>204</v>
      </c>
      <c r="B23" s="591" t="s">
        <v>51</v>
      </c>
      <c r="C23" s="342">
        <v>120</v>
      </c>
      <c r="D23" s="592">
        <v>150</v>
      </c>
      <c r="E23" s="414">
        <v>2.28</v>
      </c>
      <c r="F23" s="415">
        <v>2.96</v>
      </c>
      <c r="G23" s="346">
        <v>0.14</v>
      </c>
      <c r="H23" s="347">
        <v>0.1</v>
      </c>
      <c r="I23" s="414">
        <v>3.84</v>
      </c>
      <c r="J23" s="415">
        <v>4.8</v>
      </c>
      <c r="K23" s="412">
        <v>15.08</v>
      </c>
      <c r="L23" s="422">
        <v>22.43</v>
      </c>
      <c r="M23" s="418">
        <v>100</v>
      </c>
      <c r="N23" s="419">
        <v>130</v>
      </c>
      <c r="O23" s="350"/>
      <c r="P23" s="351"/>
      <c r="Q23" s="19"/>
      <c r="R23" s="55"/>
    </row>
    <row r="24" spans="1:18" ht="30.75" customHeight="1">
      <c r="A24" s="386">
        <v>372</v>
      </c>
      <c r="B24" s="358" t="s">
        <v>90</v>
      </c>
      <c r="C24" s="359">
        <v>150</v>
      </c>
      <c r="D24" s="593">
        <v>200</v>
      </c>
      <c r="E24" s="344">
        <v>0.33</v>
      </c>
      <c r="F24" s="594">
        <v>0.59</v>
      </c>
      <c r="G24" s="346"/>
      <c r="H24" s="595"/>
      <c r="I24" s="344">
        <v>0.02</v>
      </c>
      <c r="J24" s="594">
        <v>0.04</v>
      </c>
      <c r="K24" s="346">
        <v>20.82</v>
      </c>
      <c r="L24" s="595">
        <v>35.01</v>
      </c>
      <c r="M24" s="350">
        <v>85</v>
      </c>
      <c r="N24" s="524">
        <v>115</v>
      </c>
      <c r="O24" s="350">
        <v>0.3</v>
      </c>
      <c r="P24" s="524">
        <v>0.4</v>
      </c>
      <c r="Q24" s="19"/>
      <c r="R24" s="55"/>
    </row>
    <row r="25" spans="1:18" ht="27" customHeight="1">
      <c r="A25" s="386">
        <v>700</v>
      </c>
      <c r="B25" s="341" t="s">
        <v>13</v>
      </c>
      <c r="C25" s="442">
        <v>40</v>
      </c>
      <c r="D25" s="421">
        <v>50</v>
      </c>
      <c r="E25" s="344">
        <v>3.2</v>
      </c>
      <c r="F25" s="415">
        <v>4</v>
      </c>
      <c r="G25" s="412"/>
      <c r="H25" s="422"/>
      <c r="I25" s="414">
        <v>0.53</v>
      </c>
      <c r="J25" s="415">
        <v>0.66</v>
      </c>
      <c r="K25" s="412">
        <v>15.08</v>
      </c>
      <c r="L25" s="422">
        <v>18.85</v>
      </c>
      <c r="M25" s="418">
        <v>80</v>
      </c>
      <c r="N25" s="419">
        <v>100</v>
      </c>
      <c r="O25" s="423"/>
      <c r="P25" s="424"/>
      <c r="Q25" s="9"/>
      <c r="R25" s="55"/>
    </row>
    <row r="26" spans="1:18" ht="30.75" customHeight="1" thickBot="1">
      <c r="A26" s="371"/>
      <c r="B26" s="372"/>
      <c r="C26" s="797" t="s">
        <v>5</v>
      </c>
      <c r="D26" s="798"/>
      <c r="E26" s="515">
        <f aca="true" t="shared" si="2" ref="E26:O26">SUM(E20:E25)</f>
        <v>13.66</v>
      </c>
      <c r="F26" s="526">
        <f t="shared" si="2"/>
        <v>17.05</v>
      </c>
      <c r="G26" s="525">
        <f t="shared" si="2"/>
        <v>6.61</v>
      </c>
      <c r="H26" s="545">
        <f t="shared" si="2"/>
        <v>9.07</v>
      </c>
      <c r="I26" s="515">
        <f t="shared" si="2"/>
        <v>14.789999999999997</v>
      </c>
      <c r="J26" s="526">
        <f t="shared" si="2"/>
        <v>17.83</v>
      </c>
      <c r="K26" s="525">
        <f t="shared" si="2"/>
        <v>66.02</v>
      </c>
      <c r="L26" s="545">
        <f t="shared" si="2"/>
        <v>95.97</v>
      </c>
      <c r="M26" s="515">
        <f t="shared" si="2"/>
        <v>482</v>
      </c>
      <c r="N26" s="526">
        <f t="shared" si="2"/>
        <v>620</v>
      </c>
      <c r="O26" s="515">
        <f t="shared" si="2"/>
        <v>15.510000000000002</v>
      </c>
      <c r="P26" s="526">
        <f>SUM(P20:P25)</f>
        <v>22.3</v>
      </c>
      <c r="Q26" s="17">
        <f>R26/R38</f>
        <v>0.3487341772151899</v>
      </c>
      <c r="R26" s="56">
        <f>AVERAGE(M26:N26)</f>
        <v>551</v>
      </c>
    </row>
    <row r="27" spans="1:18" ht="30" customHeight="1">
      <c r="A27" s="378"/>
      <c r="B27" s="379" t="s">
        <v>43</v>
      </c>
      <c r="C27" s="380"/>
      <c r="D27" s="381"/>
      <c r="E27" s="382"/>
      <c r="F27" s="383"/>
      <c r="G27" s="389"/>
      <c r="H27" s="390"/>
      <c r="I27" s="384"/>
      <c r="J27" s="383"/>
      <c r="K27" s="389"/>
      <c r="L27" s="390"/>
      <c r="M27" s="384"/>
      <c r="N27" s="391"/>
      <c r="O27" s="596"/>
      <c r="P27" s="385"/>
      <c r="Q27" s="17"/>
      <c r="R27" s="55"/>
    </row>
    <row r="28" spans="1:18" ht="32.25" customHeight="1">
      <c r="A28" s="386">
        <v>401</v>
      </c>
      <c r="B28" s="523" t="s">
        <v>195</v>
      </c>
      <c r="C28" s="359">
        <v>150</v>
      </c>
      <c r="D28" s="592">
        <v>180</v>
      </c>
      <c r="E28" s="361">
        <v>4.05</v>
      </c>
      <c r="F28" s="362">
        <v>4.86</v>
      </c>
      <c r="G28" s="397">
        <v>4.05</v>
      </c>
      <c r="H28" s="398">
        <v>4.86</v>
      </c>
      <c r="I28" s="361">
        <v>4.75</v>
      </c>
      <c r="J28" s="362">
        <v>5.76</v>
      </c>
      <c r="K28" s="397">
        <v>11.2</v>
      </c>
      <c r="L28" s="398">
        <v>13.44</v>
      </c>
      <c r="M28" s="363">
        <v>95</v>
      </c>
      <c r="N28" s="364">
        <v>114</v>
      </c>
      <c r="O28" s="534">
        <v>1.35</v>
      </c>
      <c r="P28" s="364">
        <v>1.62</v>
      </c>
      <c r="Q28" s="17"/>
      <c r="R28" s="55"/>
    </row>
    <row r="29" spans="1:18" ht="22.5" customHeight="1">
      <c r="A29" s="386"/>
      <c r="B29" s="571" t="s">
        <v>201</v>
      </c>
      <c r="C29" s="442">
        <v>10</v>
      </c>
      <c r="D29" s="360">
        <v>15</v>
      </c>
      <c r="E29" s="361">
        <v>0.92</v>
      </c>
      <c r="F29" s="362">
        <v>1.84</v>
      </c>
      <c r="G29" s="361">
        <v>0.01</v>
      </c>
      <c r="H29" s="362">
        <v>0.01</v>
      </c>
      <c r="I29" s="361">
        <v>1.41</v>
      </c>
      <c r="J29" s="362">
        <v>2.82</v>
      </c>
      <c r="K29" s="361">
        <v>9.27</v>
      </c>
      <c r="L29" s="362">
        <v>18.54</v>
      </c>
      <c r="M29" s="363">
        <v>41</v>
      </c>
      <c r="N29" s="364">
        <v>82</v>
      </c>
      <c r="O29" s="363"/>
      <c r="P29" s="364"/>
      <c r="Q29" s="20"/>
      <c r="R29" s="55"/>
    </row>
    <row r="30" spans="1:18" ht="31.5" customHeight="1" thickBot="1">
      <c r="A30" s="371"/>
      <c r="B30" s="372"/>
      <c r="C30" s="797" t="s">
        <v>5</v>
      </c>
      <c r="D30" s="798"/>
      <c r="E30" s="433">
        <f aca="true" t="shared" si="3" ref="E30:P30">SUM(E28:E29)</f>
        <v>4.97</v>
      </c>
      <c r="F30" s="434">
        <f t="shared" si="3"/>
        <v>6.7</v>
      </c>
      <c r="G30" s="597">
        <f t="shared" si="3"/>
        <v>4.06</v>
      </c>
      <c r="H30" s="598">
        <f t="shared" si="3"/>
        <v>4.87</v>
      </c>
      <c r="I30" s="433">
        <f t="shared" si="3"/>
        <v>6.16</v>
      </c>
      <c r="J30" s="434">
        <f t="shared" si="3"/>
        <v>8.58</v>
      </c>
      <c r="K30" s="597">
        <f t="shared" si="3"/>
        <v>20.47</v>
      </c>
      <c r="L30" s="598">
        <f t="shared" si="3"/>
        <v>31.979999999999997</v>
      </c>
      <c r="M30" s="433">
        <f t="shared" si="3"/>
        <v>136</v>
      </c>
      <c r="N30" s="434">
        <f t="shared" si="3"/>
        <v>196</v>
      </c>
      <c r="O30" s="597">
        <f t="shared" si="3"/>
        <v>1.35</v>
      </c>
      <c r="P30" s="434">
        <f t="shared" si="3"/>
        <v>1.62</v>
      </c>
      <c r="Q30" s="17">
        <f>R30/R38</f>
        <v>0.10506329113924051</v>
      </c>
      <c r="R30" s="56">
        <f>AVERAGE(M30:N30)</f>
        <v>166</v>
      </c>
    </row>
    <row r="31" spans="1:18" ht="27" customHeight="1">
      <c r="A31" s="378"/>
      <c r="B31" s="379" t="s">
        <v>42</v>
      </c>
      <c r="C31" s="380"/>
      <c r="D31" s="381"/>
      <c r="E31" s="382"/>
      <c r="F31" s="383"/>
      <c r="G31" s="389"/>
      <c r="H31" s="390"/>
      <c r="I31" s="384"/>
      <c r="J31" s="383"/>
      <c r="K31" s="389"/>
      <c r="L31" s="390"/>
      <c r="M31" s="384"/>
      <c r="N31" s="391"/>
      <c r="O31" s="392"/>
      <c r="P31" s="385"/>
      <c r="Q31" s="19"/>
      <c r="R31" s="55"/>
    </row>
    <row r="32" spans="1:18" ht="48" customHeight="1">
      <c r="A32" s="386">
        <v>47</v>
      </c>
      <c r="B32" s="599" t="s">
        <v>56</v>
      </c>
      <c r="C32" s="354">
        <v>40</v>
      </c>
      <c r="D32" s="439">
        <v>60</v>
      </c>
      <c r="E32" s="361">
        <v>0.79</v>
      </c>
      <c r="F32" s="362">
        <v>1.18</v>
      </c>
      <c r="G32" s="600"/>
      <c r="H32" s="601"/>
      <c r="I32" s="361">
        <v>2.2</v>
      </c>
      <c r="J32" s="362">
        <v>3.2</v>
      </c>
      <c r="K32" s="397">
        <v>4.6</v>
      </c>
      <c r="L32" s="398">
        <v>6.9</v>
      </c>
      <c r="M32" s="363">
        <v>53</v>
      </c>
      <c r="N32" s="364">
        <v>80</v>
      </c>
      <c r="O32" s="363">
        <v>10.41</v>
      </c>
      <c r="P32" s="364">
        <v>15.62</v>
      </c>
      <c r="Q32" s="19"/>
      <c r="R32" s="55"/>
    </row>
    <row r="33" spans="1:18" ht="28.5" customHeight="1">
      <c r="A33" s="386">
        <v>249</v>
      </c>
      <c r="B33" s="341" t="s">
        <v>57</v>
      </c>
      <c r="C33" s="354" t="s">
        <v>100</v>
      </c>
      <c r="D33" s="439" t="s">
        <v>99</v>
      </c>
      <c r="E33" s="361">
        <v>7.48</v>
      </c>
      <c r="F33" s="362">
        <v>9.35</v>
      </c>
      <c r="G33" s="602">
        <v>6.08</v>
      </c>
      <c r="H33" s="603">
        <v>7.56</v>
      </c>
      <c r="I33" s="361">
        <v>6.08</v>
      </c>
      <c r="J33" s="362">
        <v>7.6</v>
      </c>
      <c r="K33" s="397">
        <v>3.21</v>
      </c>
      <c r="L33" s="398">
        <v>4.01</v>
      </c>
      <c r="M33" s="363">
        <v>123</v>
      </c>
      <c r="N33" s="364">
        <v>154</v>
      </c>
      <c r="O33" s="604">
        <v>0.82</v>
      </c>
      <c r="P33" s="605">
        <v>1.03</v>
      </c>
      <c r="Q33" s="19"/>
      <c r="R33" s="55"/>
    </row>
    <row r="34" spans="1:18" ht="27.75" customHeight="1">
      <c r="A34" s="386">
        <v>331</v>
      </c>
      <c r="B34" s="341" t="s">
        <v>66</v>
      </c>
      <c r="C34" s="354">
        <v>80</v>
      </c>
      <c r="D34" s="360">
        <v>100</v>
      </c>
      <c r="E34" s="361">
        <v>1.5</v>
      </c>
      <c r="F34" s="362">
        <v>1.81</v>
      </c>
      <c r="G34" s="602">
        <v>1.5</v>
      </c>
      <c r="H34" s="330">
        <v>1.8</v>
      </c>
      <c r="I34" s="361">
        <v>2.45</v>
      </c>
      <c r="J34" s="555">
        <v>2.94</v>
      </c>
      <c r="K34" s="397">
        <v>11.7</v>
      </c>
      <c r="L34" s="398">
        <v>12.87</v>
      </c>
      <c r="M34" s="363">
        <v>67</v>
      </c>
      <c r="N34" s="364">
        <v>74</v>
      </c>
      <c r="O34" s="363">
        <v>4.56</v>
      </c>
      <c r="P34" s="364">
        <v>5.7</v>
      </c>
      <c r="Q34" s="19"/>
      <c r="R34" s="55"/>
    </row>
    <row r="35" spans="1:18" ht="26.25" customHeight="1">
      <c r="A35" s="386">
        <v>701</v>
      </c>
      <c r="B35" s="341" t="s">
        <v>16</v>
      </c>
      <c r="C35" s="442">
        <v>30</v>
      </c>
      <c r="D35" s="606">
        <v>40</v>
      </c>
      <c r="E35" s="576">
        <v>1.9</v>
      </c>
      <c r="F35" s="362">
        <v>2.51</v>
      </c>
      <c r="G35" s="397"/>
      <c r="H35" s="398">
        <v>0.04</v>
      </c>
      <c r="I35" s="576">
        <v>0.2</v>
      </c>
      <c r="J35" s="362">
        <v>0.26</v>
      </c>
      <c r="K35" s="607">
        <v>12.3</v>
      </c>
      <c r="L35" s="398">
        <v>16.23</v>
      </c>
      <c r="M35" s="608">
        <v>56</v>
      </c>
      <c r="N35" s="364">
        <v>73</v>
      </c>
      <c r="O35" s="363"/>
      <c r="P35" s="364"/>
      <c r="Q35" s="19"/>
      <c r="R35" s="55"/>
    </row>
    <row r="36" spans="1:18" ht="27.75" customHeight="1">
      <c r="A36" s="79">
        <v>392</v>
      </c>
      <c r="B36" s="89" t="s">
        <v>40</v>
      </c>
      <c r="C36" s="190">
        <v>150</v>
      </c>
      <c r="D36" s="191">
        <v>200</v>
      </c>
      <c r="E36" s="244">
        <v>0.04</v>
      </c>
      <c r="F36" s="245">
        <v>0.06</v>
      </c>
      <c r="G36" s="246"/>
      <c r="H36" s="247"/>
      <c r="I36" s="244">
        <v>0.02</v>
      </c>
      <c r="J36" s="245">
        <v>0.02</v>
      </c>
      <c r="K36" s="248">
        <v>6.99</v>
      </c>
      <c r="L36" s="249">
        <v>9.32</v>
      </c>
      <c r="M36" s="244">
        <v>28</v>
      </c>
      <c r="N36" s="250">
        <v>37</v>
      </c>
      <c r="O36" s="123">
        <v>0.015</v>
      </c>
      <c r="P36" s="124">
        <v>0.02</v>
      </c>
      <c r="Q36" s="9"/>
      <c r="R36" s="55"/>
    </row>
    <row r="37" spans="1:18" ht="34.5" customHeight="1" thickBot="1">
      <c r="A37" s="371"/>
      <c r="B37" s="265"/>
      <c r="C37" s="738" t="s">
        <v>5</v>
      </c>
      <c r="D37" s="739"/>
      <c r="E37" s="267">
        <f aca="true" t="shared" si="4" ref="E37:P37">SUM(E32:E36)</f>
        <v>11.709999999999999</v>
      </c>
      <c r="F37" s="560">
        <f t="shared" si="4"/>
        <v>14.91</v>
      </c>
      <c r="G37" s="267">
        <f t="shared" si="4"/>
        <v>7.58</v>
      </c>
      <c r="H37" s="560">
        <f t="shared" si="4"/>
        <v>9.399999999999999</v>
      </c>
      <c r="I37" s="267">
        <f t="shared" si="4"/>
        <v>10.95</v>
      </c>
      <c r="J37" s="560">
        <f t="shared" si="4"/>
        <v>14.02</v>
      </c>
      <c r="K37" s="267">
        <f t="shared" si="4"/>
        <v>38.8</v>
      </c>
      <c r="L37" s="560">
        <f t="shared" si="4"/>
        <v>49.330000000000005</v>
      </c>
      <c r="M37" s="267">
        <f t="shared" si="4"/>
        <v>327</v>
      </c>
      <c r="N37" s="560">
        <f t="shared" si="4"/>
        <v>418</v>
      </c>
      <c r="O37" s="267">
        <f t="shared" si="4"/>
        <v>15.805</v>
      </c>
      <c r="P37" s="560">
        <f t="shared" si="4"/>
        <v>22.369999999999997</v>
      </c>
      <c r="Q37" s="17">
        <f>R37/R38</f>
        <v>0.23575949367088608</v>
      </c>
      <c r="R37" s="63">
        <f>AVERAGE(M37:N37)</f>
        <v>372.5</v>
      </c>
    </row>
    <row r="38" spans="1:18" ht="35.25" customHeight="1" thickBot="1">
      <c r="A38" s="454"/>
      <c r="B38" s="269"/>
      <c r="C38" s="757" t="s">
        <v>14</v>
      </c>
      <c r="D38" s="758"/>
      <c r="E38" s="270">
        <f aca="true" t="shared" si="5" ref="E38:Q38">SUM(E15+E18+E26+E30+E37)</f>
        <v>41.589999999999996</v>
      </c>
      <c r="F38" s="271">
        <f t="shared" si="5"/>
        <v>53.93000000000001</v>
      </c>
      <c r="G38" s="270">
        <f t="shared" si="5"/>
        <v>28.18</v>
      </c>
      <c r="H38" s="271">
        <f t="shared" si="5"/>
        <v>33.290000000000006</v>
      </c>
      <c r="I38" s="270">
        <f t="shared" si="5"/>
        <v>44.53</v>
      </c>
      <c r="J38" s="271">
        <f t="shared" si="5"/>
        <v>58.58999999999999</v>
      </c>
      <c r="K38" s="270">
        <f t="shared" si="5"/>
        <v>196.58999999999997</v>
      </c>
      <c r="L38" s="271">
        <f t="shared" si="5"/>
        <v>262.91</v>
      </c>
      <c r="M38" s="272">
        <f t="shared" si="5"/>
        <v>1380</v>
      </c>
      <c r="N38" s="273">
        <f t="shared" si="5"/>
        <v>1780</v>
      </c>
      <c r="O38" s="270">
        <f t="shared" si="5"/>
        <v>42.095</v>
      </c>
      <c r="P38" s="274">
        <f t="shared" si="5"/>
        <v>56.3</v>
      </c>
      <c r="Q38" s="28">
        <f t="shared" si="5"/>
        <v>1</v>
      </c>
      <c r="R38" s="58">
        <f>AVERAGE(M38:N38)</f>
        <v>1580</v>
      </c>
    </row>
    <row r="39" spans="1:18" ht="15" customHeight="1" thickBot="1">
      <c r="A39" s="813"/>
      <c r="B39" s="814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15"/>
      <c r="Q39" s="7"/>
      <c r="R39" s="55"/>
    </row>
    <row r="40" spans="1:18" ht="51" customHeight="1">
      <c r="A40" s="382"/>
      <c r="B40" s="816" t="s">
        <v>24</v>
      </c>
      <c r="C40" s="817"/>
      <c r="D40" s="818"/>
      <c r="E40" s="29">
        <v>42</v>
      </c>
      <c r="F40" s="29">
        <v>54</v>
      </c>
      <c r="G40" s="29">
        <f>E40*Q41/C41</f>
        <v>27.3</v>
      </c>
      <c r="H40" s="29">
        <f>F40*Q40/C41</f>
        <v>32.4</v>
      </c>
      <c r="I40" s="29">
        <v>47</v>
      </c>
      <c r="J40" s="29">
        <v>60</v>
      </c>
      <c r="K40" s="29">
        <v>203</v>
      </c>
      <c r="L40" s="30">
        <v>261</v>
      </c>
      <c r="M40" s="31">
        <v>1400</v>
      </c>
      <c r="N40" s="32">
        <v>1800</v>
      </c>
      <c r="O40" s="32">
        <v>50</v>
      </c>
      <c r="P40" s="33">
        <v>45</v>
      </c>
      <c r="Q40" s="59">
        <v>60</v>
      </c>
      <c r="R40" s="55"/>
    </row>
    <row r="41" spans="1:18" ht="39" customHeight="1" thickBot="1">
      <c r="A41" s="460"/>
      <c r="B41" s="461" t="s">
        <v>27</v>
      </c>
      <c r="C41" s="795">
        <v>100</v>
      </c>
      <c r="D41" s="796"/>
      <c r="E41" s="35">
        <f>E38*C41/E40-C41</f>
        <v>-0.9761904761904816</v>
      </c>
      <c r="F41" s="35">
        <f>F38*C41/F40-C41</f>
        <v>-0.1296296296296191</v>
      </c>
      <c r="G41" s="35">
        <f>G38*C41/G40-C41</f>
        <v>3.223443223443226</v>
      </c>
      <c r="H41" s="35">
        <f>H38*C41/H40-C41</f>
        <v>2.7469135802469253</v>
      </c>
      <c r="I41" s="35">
        <f>I38*C41/I40-C41</f>
        <v>-5.255319148936167</v>
      </c>
      <c r="J41" s="35">
        <f>J38*C41/J40-C41</f>
        <v>-2.3500000000000085</v>
      </c>
      <c r="K41" s="35">
        <f>K38*C41/K40-C41</f>
        <v>-3.157635467980313</v>
      </c>
      <c r="L41" s="36">
        <f>L38*C41/L40-C41</f>
        <v>0.7318007662835413</v>
      </c>
      <c r="M41" s="35">
        <f>M38*C41/M40-C41</f>
        <v>-1.4285714285714306</v>
      </c>
      <c r="N41" s="35">
        <f>N38*C41/N40-C41</f>
        <v>-1.1111111111111143</v>
      </c>
      <c r="O41" s="35">
        <f>O38*C41/O40-C41</f>
        <v>-15.810000000000002</v>
      </c>
      <c r="P41" s="37">
        <f>P38*C41/P40-C41</f>
        <v>25.111111111111114</v>
      </c>
      <c r="Q41" s="60">
        <v>65</v>
      </c>
      <c r="R41" s="55"/>
    </row>
    <row r="42" spans="6:11" ht="12.75">
      <c r="F42" s="1"/>
      <c r="G42" s="1"/>
      <c r="H42" s="1"/>
      <c r="I42" s="1"/>
      <c r="J42" s="5"/>
      <c r="K42" s="5"/>
    </row>
    <row r="49" spans="1:11" ht="18">
      <c r="A49" s="38" t="s">
        <v>163</v>
      </c>
      <c r="B49" s="38"/>
      <c r="C49" s="737" t="s">
        <v>162</v>
      </c>
      <c r="D49" s="737"/>
      <c r="E49" s="737"/>
      <c r="F49" s="737"/>
      <c r="G49" s="38"/>
      <c r="H49" s="38"/>
      <c r="I49" s="38"/>
      <c r="J49" s="38"/>
      <c r="K49" s="38"/>
    </row>
  </sheetData>
  <sheetProtection/>
  <mergeCells count="23">
    <mergeCell ref="A1:O1"/>
    <mergeCell ref="K2:O2"/>
    <mergeCell ref="A4:P4"/>
    <mergeCell ref="C49:F49"/>
    <mergeCell ref="B3:P3"/>
    <mergeCell ref="C7:D9"/>
    <mergeCell ref="E7:L7"/>
    <mergeCell ref="M7:N9"/>
    <mergeCell ref="O7:P9"/>
    <mergeCell ref="E8:H8"/>
    <mergeCell ref="I8:J9"/>
    <mergeCell ref="K8:L9"/>
    <mergeCell ref="E9:F9"/>
    <mergeCell ref="G9:H9"/>
    <mergeCell ref="A39:P39"/>
    <mergeCell ref="B40:D40"/>
    <mergeCell ref="C41:D41"/>
    <mergeCell ref="C15:D15"/>
    <mergeCell ref="C18:D18"/>
    <mergeCell ref="C26:D26"/>
    <mergeCell ref="C30:D30"/>
    <mergeCell ref="C37:D37"/>
    <mergeCell ref="C38:D38"/>
  </mergeCells>
  <conditionalFormatting sqref="G18">
    <cfRule type="duplicateValues" priority="17" dxfId="130" stopIfTrue="1">
      <formula>AND(COUNTIF($G$18:$G$18,G18)&gt;1,NOT(ISBLANK(G18)))</formula>
    </cfRule>
  </conditionalFormatting>
  <conditionalFormatting sqref="F15 J15:O15 R15">
    <cfRule type="duplicateValues" priority="16" dxfId="130" stopIfTrue="1">
      <formula>AND(COUNTIF($F$15:$F$15,F15)+COUNTIF($J$15:$O$15,F15)+COUNTIF($R$15:$R$15,F15)&gt;1,NOT(ISBLANK(F15)))</formula>
    </cfRule>
  </conditionalFormatting>
  <conditionalFormatting sqref="H18">
    <cfRule type="duplicateValues" priority="15" dxfId="130" stopIfTrue="1">
      <formula>AND(COUNTIF($H$18:$H$18,H18)&gt;1,NOT(ISBLANK(H18)))</formula>
    </cfRule>
  </conditionalFormatting>
  <conditionalFormatting sqref="H15">
    <cfRule type="duplicateValues" priority="14" dxfId="130" stopIfTrue="1">
      <formula>AND(COUNTIF($H$15:$H$15,H15)&gt;1,NOT(ISBLANK(H15)))</formula>
    </cfRule>
  </conditionalFormatting>
  <conditionalFormatting sqref="E15">
    <cfRule type="duplicateValues" priority="13" dxfId="130" stopIfTrue="1">
      <formula>AND(COUNTIF($E$15:$E$15,E15)&gt;1,NOT(ISBLANK(E15)))</formula>
    </cfRule>
  </conditionalFormatting>
  <conditionalFormatting sqref="G15">
    <cfRule type="duplicateValues" priority="12" dxfId="130" stopIfTrue="1">
      <formula>AND(COUNTIF($G$15:$G$15,G15)&gt;1,NOT(ISBLANK(G15)))</formula>
    </cfRule>
  </conditionalFormatting>
  <conditionalFormatting sqref="I15">
    <cfRule type="duplicateValues" priority="11" dxfId="130" stopIfTrue="1">
      <formula>AND(COUNTIF($I$15:$I$15,I15)&gt;1,NOT(ISBLANK(I15)))</formula>
    </cfRule>
  </conditionalFormatting>
  <conditionalFormatting sqref="E18">
    <cfRule type="duplicateValues" priority="10" dxfId="130" stopIfTrue="1">
      <formula>AND(COUNTIF($E$18:$E$18,E18)&gt;1,NOT(ISBLANK(E18)))</formula>
    </cfRule>
  </conditionalFormatting>
  <conditionalFormatting sqref="F18">
    <cfRule type="duplicateValues" priority="9" dxfId="130" stopIfTrue="1">
      <formula>AND(COUNTIF($F$18:$F$18,F18)&gt;1,NOT(ISBLANK(F18)))</formula>
    </cfRule>
  </conditionalFormatting>
  <conditionalFormatting sqref="I18">
    <cfRule type="duplicateValues" priority="8" dxfId="130" stopIfTrue="1">
      <formula>AND(COUNTIF($I$18:$I$18,I18)&gt;1,NOT(ISBLANK(I18)))</formula>
    </cfRule>
  </conditionalFormatting>
  <conditionalFormatting sqref="J18">
    <cfRule type="duplicateValues" priority="7" dxfId="130" stopIfTrue="1">
      <formula>AND(COUNTIF($J$18:$J$18,J18)&gt;1,NOT(ISBLANK(J18)))</formula>
    </cfRule>
  </conditionalFormatting>
  <conditionalFormatting sqref="K18">
    <cfRule type="duplicateValues" priority="6" dxfId="130" stopIfTrue="1">
      <formula>AND(COUNTIF($K$18:$K$18,K18)&gt;1,NOT(ISBLANK(K18)))</formula>
    </cfRule>
  </conditionalFormatting>
  <conditionalFormatting sqref="L18">
    <cfRule type="duplicateValues" priority="5" dxfId="130" stopIfTrue="1">
      <formula>AND(COUNTIF($L$18:$L$18,L18)&gt;1,NOT(ISBLANK(L18)))</formula>
    </cfRule>
  </conditionalFormatting>
  <conditionalFormatting sqref="M18">
    <cfRule type="duplicateValues" priority="4" dxfId="130" stopIfTrue="1">
      <formula>AND(COUNTIF($M$18:$M$18,M18)&gt;1,NOT(ISBLANK(M18)))</formula>
    </cfRule>
  </conditionalFormatting>
  <conditionalFormatting sqref="N18">
    <cfRule type="duplicateValues" priority="3" dxfId="130" stopIfTrue="1">
      <formula>AND(COUNTIF($N$18:$N$18,N18)&gt;1,NOT(ISBLANK(N18)))</formula>
    </cfRule>
  </conditionalFormatting>
  <conditionalFormatting sqref="O18">
    <cfRule type="duplicateValues" priority="2" dxfId="130" stopIfTrue="1">
      <formula>AND(COUNTIF($O$18:$O$18,O18)&gt;1,NOT(ISBLANK(O18)))</formula>
    </cfRule>
  </conditionalFormatting>
  <conditionalFormatting sqref="P18">
    <cfRule type="duplicateValues" priority="1" dxfId="130" stopIfTrue="1">
      <formula>AND(COUNTIF($P$18:$P$18,P18)&gt;1,NOT(ISBLANK(P18)))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7"/>
  <sheetViews>
    <sheetView zoomScale="70" zoomScaleNormal="70" zoomScalePageLayoutView="0" workbookViewId="0" topLeftCell="A23">
      <selection activeCell="J45" sqref="J45"/>
    </sheetView>
  </sheetViews>
  <sheetFormatPr defaultColWidth="9.00390625" defaultRowHeight="12.75"/>
  <cols>
    <col min="1" max="1" width="9.00390625" style="38" customWidth="1"/>
    <col min="2" max="2" width="39.375" style="0" customWidth="1"/>
    <col min="3" max="3" width="7.75390625" style="0" customWidth="1"/>
    <col min="4" max="4" width="8.25390625" style="0" customWidth="1"/>
    <col min="5" max="5" width="9.375" style="0" customWidth="1"/>
    <col min="6" max="6" width="10.125" style="0" customWidth="1"/>
    <col min="7" max="8" width="9.25390625" style="0" customWidth="1"/>
    <col min="9" max="9" width="8.75390625" style="0" customWidth="1"/>
    <col min="10" max="10" width="9.125" style="0" customWidth="1"/>
    <col min="11" max="11" width="9.375" style="0" customWidth="1"/>
    <col min="12" max="12" width="10.25390625" style="0" customWidth="1"/>
    <col min="13" max="13" width="8.375" style="0" customWidth="1"/>
    <col min="14" max="14" width="8.75390625" style="0" customWidth="1"/>
    <col min="15" max="15" width="9.25390625" style="0" customWidth="1"/>
    <col min="16" max="16" width="10.125" style="0" customWidth="1"/>
    <col min="17" max="17" width="5.75390625" style="0" customWidth="1"/>
  </cols>
  <sheetData>
    <row r="1" spans="1:16" ht="25.5">
      <c r="A1" s="791" t="s">
        <v>160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258"/>
    </row>
    <row r="2" spans="2:16" ht="25.5">
      <c r="B2" s="258"/>
      <c r="C2" s="258"/>
      <c r="D2" s="258"/>
      <c r="E2" s="258"/>
      <c r="F2" s="258"/>
      <c r="G2" s="258"/>
      <c r="H2" s="258"/>
      <c r="I2" s="258"/>
      <c r="J2" s="258"/>
      <c r="K2" s="792" t="s">
        <v>158</v>
      </c>
      <c r="L2" s="792"/>
      <c r="M2" s="792"/>
      <c r="N2" s="792"/>
      <c r="O2" s="792"/>
      <c r="P2" s="258"/>
    </row>
    <row r="3" spans="2:30" ht="26.25">
      <c r="B3" s="794" t="s">
        <v>181</v>
      </c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66.75" customHeight="1">
      <c r="A4" s="793" t="s">
        <v>165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17" ht="26.25" customHeight="1">
      <c r="B5" s="2" t="s">
        <v>111</v>
      </c>
      <c r="C5" s="2"/>
      <c r="D5" s="4" t="s">
        <v>173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2:16" ht="27" customHeight="1" thickBot="1"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ht="53.25" customHeight="1" thickBot="1">
      <c r="A7" s="276" t="s">
        <v>79</v>
      </c>
      <c r="B7" s="277" t="s">
        <v>20</v>
      </c>
      <c r="C7" s="764" t="s">
        <v>21</v>
      </c>
      <c r="D7" s="765"/>
      <c r="E7" s="764" t="s">
        <v>22</v>
      </c>
      <c r="F7" s="770"/>
      <c r="G7" s="770"/>
      <c r="H7" s="770"/>
      <c r="I7" s="770"/>
      <c r="J7" s="770"/>
      <c r="K7" s="770"/>
      <c r="L7" s="741"/>
      <c r="M7" s="771" t="s">
        <v>23</v>
      </c>
      <c r="N7" s="772"/>
      <c r="O7" s="776" t="s">
        <v>41</v>
      </c>
      <c r="P7" s="777"/>
      <c r="Q7" s="6"/>
    </row>
    <row r="8" spans="1:17" ht="21.75" customHeight="1" thickBot="1">
      <c r="A8" s="68"/>
      <c r="B8" s="329"/>
      <c r="C8" s="766"/>
      <c r="D8" s="767"/>
      <c r="E8" s="784" t="s">
        <v>7</v>
      </c>
      <c r="F8" s="785"/>
      <c r="G8" s="785"/>
      <c r="H8" s="786"/>
      <c r="I8" s="744" t="s">
        <v>8</v>
      </c>
      <c r="J8" s="745"/>
      <c r="K8" s="744" t="s">
        <v>9</v>
      </c>
      <c r="L8" s="745"/>
      <c r="M8" s="773"/>
      <c r="N8" s="749"/>
      <c r="O8" s="778"/>
      <c r="P8" s="779"/>
      <c r="Q8" s="9"/>
    </row>
    <row r="9" spans="1:17" ht="28.5" customHeight="1" thickBot="1">
      <c r="A9" s="70"/>
      <c r="B9" s="333"/>
      <c r="C9" s="768"/>
      <c r="D9" s="769"/>
      <c r="E9" s="740" t="s">
        <v>28</v>
      </c>
      <c r="F9" s="741"/>
      <c r="G9" s="742" t="s">
        <v>29</v>
      </c>
      <c r="H9" s="743"/>
      <c r="I9" s="746"/>
      <c r="J9" s="743"/>
      <c r="K9" s="782"/>
      <c r="L9" s="783"/>
      <c r="M9" s="774"/>
      <c r="N9" s="775"/>
      <c r="O9" s="780"/>
      <c r="P9" s="781"/>
      <c r="Q9" s="10"/>
    </row>
    <row r="10" spans="1:18" ht="33" customHeight="1" thickBot="1">
      <c r="A10" s="72"/>
      <c r="B10" s="336" t="s">
        <v>0</v>
      </c>
      <c r="C10" s="337" t="s">
        <v>80</v>
      </c>
      <c r="D10" s="338" t="s">
        <v>81</v>
      </c>
      <c r="E10" s="339" t="s">
        <v>80</v>
      </c>
      <c r="F10" s="338" t="s">
        <v>81</v>
      </c>
      <c r="G10" s="337" t="s">
        <v>80</v>
      </c>
      <c r="H10" s="338" t="s">
        <v>81</v>
      </c>
      <c r="I10" s="339" t="s">
        <v>80</v>
      </c>
      <c r="J10" s="338" t="s">
        <v>81</v>
      </c>
      <c r="K10" s="339" t="s">
        <v>80</v>
      </c>
      <c r="L10" s="338" t="s">
        <v>81</v>
      </c>
      <c r="M10" s="339" t="s">
        <v>80</v>
      </c>
      <c r="N10" s="338" t="s">
        <v>81</v>
      </c>
      <c r="O10" s="339" t="s">
        <v>80</v>
      </c>
      <c r="P10" s="338" t="s">
        <v>81</v>
      </c>
      <c r="Q10" s="10"/>
      <c r="R10" s="55"/>
    </row>
    <row r="11" spans="1:18" ht="25.5" customHeight="1">
      <c r="A11" s="317" t="s">
        <v>67</v>
      </c>
      <c r="B11" s="553" t="s">
        <v>68</v>
      </c>
      <c r="C11" s="615">
        <v>150</v>
      </c>
      <c r="D11" s="439">
        <v>200</v>
      </c>
      <c r="E11" s="587">
        <v>4.5</v>
      </c>
      <c r="F11" s="588">
        <v>6</v>
      </c>
      <c r="G11" s="451">
        <v>3.53</v>
      </c>
      <c r="H11" s="440">
        <v>3.68</v>
      </c>
      <c r="I11" s="587">
        <v>4.56</v>
      </c>
      <c r="J11" s="588">
        <v>6.08</v>
      </c>
      <c r="K11" s="583">
        <v>23.31</v>
      </c>
      <c r="L11" s="584">
        <v>31.08</v>
      </c>
      <c r="M11" s="616">
        <v>145</v>
      </c>
      <c r="N11" s="617">
        <v>193</v>
      </c>
      <c r="O11" s="350">
        <v>1.03</v>
      </c>
      <c r="P11" s="351">
        <v>1.23</v>
      </c>
      <c r="Q11" s="12"/>
      <c r="R11" s="55"/>
    </row>
    <row r="12" spans="1:18" ht="23.25" customHeight="1">
      <c r="A12" s="88">
        <v>7</v>
      </c>
      <c r="B12" s="528" t="s">
        <v>17</v>
      </c>
      <c r="C12" s="540">
        <v>6</v>
      </c>
      <c r="D12" s="360">
        <v>10</v>
      </c>
      <c r="E12" s="361">
        <v>1.56</v>
      </c>
      <c r="F12" s="362">
        <v>2.6</v>
      </c>
      <c r="G12" s="361">
        <v>1.56</v>
      </c>
      <c r="H12" s="362">
        <v>2.6</v>
      </c>
      <c r="I12" s="361">
        <v>1.52</v>
      </c>
      <c r="J12" s="362">
        <v>2.53</v>
      </c>
      <c r="K12" s="361">
        <v>0</v>
      </c>
      <c r="L12" s="362">
        <v>0</v>
      </c>
      <c r="M12" s="363">
        <v>21</v>
      </c>
      <c r="N12" s="364">
        <v>35</v>
      </c>
      <c r="O12" s="363"/>
      <c r="P12" s="364"/>
      <c r="Q12" s="13"/>
      <c r="R12" s="55"/>
    </row>
    <row r="13" spans="1:18" ht="25.5" customHeight="1">
      <c r="A13" s="88">
        <v>1</v>
      </c>
      <c r="B13" s="341" t="s">
        <v>180</v>
      </c>
      <c r="C13" s="366" t="s">
        <v>82</v>
      </c>
      <c r="D13" s="367" t="s">
        <v>83</v>
      </c>
      <c r="E13" s="346">
        <v>2.35</v>
      </c>
      <c r="F13" s="347">
        <v>3.1</v>
      </c>
      <c r="G13" s="344">
        <v>0.065</v>
      </c>
      <c r="H13" s="345">
        <v>0.04</v>
      </c>
      <c r="I13" s="344">
        <v>3.32</v>
      </c>
      <c r="J13" s="345">
        <v>3.4</v>
      </c>
      <c r="K13" s="344">
        <v>14.84</v>
      </c>
      <c r="L13" s="345">
        <v>19.77</v>
      </c>
      <c r="M13" s="350">
        <v>95</v>
      </c>
      <c r="N13" s="351">
        <v>115</v>
      </c>
      <c r="O13" s="618"/>
      <c r="P13" s="368"/>
      <c r="Q13" s="14"/>
      <c r="R13" s="55"/>
    </row>
    <row r="14" spans="1:18" ht="26.25" customHeight="1">
      <c r="A14" s="88">
        <v>397</v>
      </c>
      <c r="B14" s="386" t="s">
        <v>10</v>
      </c>
      <c r="C14" s="619">
        <v>150</v>
      </c>
      <c r="D14" s="592">
        <v>200</v>
      </c>
      <c r="E14" s="361">
        <v>3.57</v>
      </c>
      <c r="F14" s="362">
        <v>4.76</v>
      </c>
      <c r="G14" s="361">
        <v>3.07</v>
      </c>
      <c r="H14" s="362">
        <v>3.57</v>
      </c>
      <c r="I14" s="361">
        <v>3.9</v>
      </c>
      <c r="J14" s="362">
        <v>4.61</v>
      </c>
      <c r="K14" s="361">
        <v>15.79</v>
      </c>
      <c r="L14" s="362">
        <v>17.66</v>
      </c>
      <c r="M14" s="363">
        <v>90</v>
      </c>
      <c r="N14" s="364">
        <v>120</v>
      </c>
      <c r="O14" s="363">
        <v>0.2</v>
      </c>
      <c r="P14" s="364">
        <v>0.6</v>
      </c>
      <c r="Q14" s="9"/>
      <c r="R14" s="55"/>
    </row>
    <row r="15" spans="1:18" ht="30" customHeight="1" thickBot="1">
      <c r="A15" s="101"/>
      <c r="B15" s="372"/>
      <c r="C15" s="797" t="s">
        <v>5</v>
      </c>
      <c r="D15" s="798"/>
      <c r="E15" s="373">
        <f aca="true" t="shared" si="0" ref="E15:P15">SUM(E11:E14)</f>
        <v>11.98</v>
      </c>
      <c r="F15" s="374">
        <f t="shared" si="0"/>
        <v>16.46</v>
      </c>
      <c r="G15" s="373">
        <f t="shared" si="0"/>
        <v>8.225</v>
      </c>
      <c r="H15" s="374">
        <f t="shared" si="0"/>
        <v>9.89</v>
      </c>
      <c r="I15" s="373">
        <f t="shared" si="0"/>
        <v>13.3</v>
      </c>
      <c r="J15" s="374">
        <f t="shared" si="0"/>
        <v>16.62</v>
      </c>
      <c r="K15" s="373">
        <f t="shared" si="0"/>
        <v>53.94</v>
      </c>
      <c r="L15" s="374">
        <f t="shared" si="0"/>
        <v>68.50999999999999</v>
      </c>
      <c r="M15" s="425">
        <f t="shared" si="0"/>
        <v>351</v>
      </c>
      <c r="N15" s="374">
        <f t="shared" si="0"/>
        <v>463</v>
      </c>
      <c r="O15" s="373">
        <f t="shared" si="0"/>
        <v>1.23</v>
      </c>
      <c r="P15" s="375">
        <f t="shared" si="0"/>
        <v>1.83</v>
      </c>
      <c r="Q15" s="17">
        <f>R15/R38</f>
        <v>0.2533457827575475</v>
      </c>
      <c r="R15" s="56">
        <f>AVERAGE(M15:N15)</f>
        <v>407</v>
      </c>
    </row>
    <row r="16" spans="1:18" ht="27.75" customHeight="1">
      <c r="A16" s="108"/>
      <c r="B16" s="379" t="s">
        <v>1</v>
      </c>
      <c r="C16" s="380"/>
      <c r="D16" s="381"/>
      <c r="E16" s="382"/>
      <c r="F16" s="383" t="s">
        <v>6</v>
      </c>
      <c r="G16" s="384"/>
      <c r="H16" s="383"/>
      <c r="I16" s="384"/>
      <c r="J16" s="383"/>
      <c r="K16" s="384"/>
      <c r="L16" s="383" t="s">
        <v>6</v>
      </c>
      <c r="M16" s="384"/>
      <c r="N16" s="381"/>
      <c r="O16" s="382"/>
      <c r="P16" s="385"/>
      <c r="Q16" s="13"/>
      <c r="R16" s="55"/>
    </row>
    <row r="17" spans="1:18" ht="22.5" customHeight="1">
      <c r="A17" s="88" t="s">
        <v>105</v>
      </c>
      <c r="B17" s="358" t="s">
        <v>170</v>
      </c>
      <c r="C17" s="514">
        <v>200</v>
      </c>
      <c r="D17" s="450">
        <v>200</v>
      </c>
      <c r="E17" s="361">
        <v>0.6</v>
      </c>
      <c r="F17" s="620">
        <v>0.57</v>
      </c>
      <c r="G17" s="361"/>
      <c r="H17" s="362"/>
      <c r="I17" s="537">
        <v>0.24</v>
      </c>
      <c r="J17" s="548">
        <v>0.25</v>
      </c>
      <c r="K17" s="537">
        <v>18.85</v>
      </c>
      <c r="L17" s="537">
        <v>18.18</v>
      </c>
      <c r="M17" s="537">
        <v>82</v>
      </c>
      <c r="N17" s="548">
        <v>79</v>
      </c>
      <c r="O17" s="363">
        <v>17</v>
      </c>
      <c r="P17" s="364">
        <v>16</v>
      </c>
      <c r="Q17" s="17"/>
      <c r="R17" s="55"/>
    </row>
    <row r="18" spans="1:18" ht="33.75" customHeight="1" thickBot="1">
      <c r="A18" s="101"/>
      <c r="B18" s="372"/>
      <c r="C18" s="797" t="s">
        <v>5</v>
      </c>
      <c r="D18" s="798"/>
      <c r="E18" s="373">
        <f aca="true" t="shared" si="1" ref="E18:P18">SUM(E17)</f>
        <v>0.6</v>
      </c>
      <c r="F18" s="374">
        <f t="shared" si="1"/>
        <v>0.57</v>
      </c>
      <c r="G18" s="373"/>
      <c r="H18" s="374"/>
      <c r="I18" s="373">
        <f t="shared" si="1"/>
        <v>0.24</v>
      </c>
      <c r="J18" s="374">
        <f t="shared" si="1"/>
        <v>0.25</v>
      </c>
      <c r="K18" s="373">
        <f t="shared" si="1"/>
        <v>18.85</v>
      </c>
      <c r="L18" s="374">
        <f t="shared" si="1"/>
        <v>18.18</v>
      </c>
      <c r="M18" s="373">
        <f t="shared" si="1"/>
        <v>82</v>
      </c>
      <c r="N18" s="374">
        <f t="shared" si="1"/>
        <v>79</v>
      </c>
      <c r="O18" s="373">
        <f t="shared" si="1"/>
        <v>17</v>
      </c>
      <c r="P18" s="374">
        <f t="shared" si="1"/>
        <v>16</v>
      </c>
      <c r="Q18" s="17">
        <f>R18/R38</f>
        <v>0.05010893246187364</v>
      </c>
      <c r="R18" s="56">
        <f>AVERAGE(M18:N18)</f>
        <v>80.5</v>
      </c>
    </row>
    <row r="19" spans="1:18" ht="27" customHeight="1">
      <c r="A19" s="108"/>
      <c r="B19" s="379" t="s">
        <v>2</v>
      </c>
      <c r="C19" s="380"/>
      <c r="D19" s="381"/>
      <c r="E19" s="382"/>
      <c r="F19" s="383"/>
      <c r="G19" s="389"/>
      <c r="H19" s="390"/>
      <c r="I19" s="384"/>
      <c r="J19" s="383"/>
      <c r="K19" s="389"/>
      <c r="L19" s="390"/>
      <c r="M19" s="384"/>
      <c r="N19" s="391"/>
      <c r="O19" s="392"/>
      <c r="P19" s="385"/>
      <c r="Q19" s="19"/>
      <c r="R19" s="55"/>
    </row>
    <row r="20" spans="1:18" ht="30.75" customHeight="1">
      <c r="A20" s="137"/>
      <c r="B20" s="341" t="s">
        <v>154</v>
      </c>
      <c r="C20" s="342">
        <v>30</v>
      </c>
      <c r="D20" s="343">
        <v>40</v>
      </c>
      <c r="E20" s="344">
        <v>0.32</v>
      </c>
      <c r="F20" s="345">
        <v>0.48</v>
      </c>
      <c r="G20" s="346"/>
      <c r="H20" s="347"/>
      <c r="I20" s="344">
        <v>0.04</v>
      </c>
      <c r="J20" s="345">
        <v>0.06</v>
      </c>
      <c r="K20" s="346">
        <v>1</v>
      </c>
      <c r="L20" s="347">
        <v>1.5</v>
      </c>
      <c r="M20" s="348">
        <v>5</v>
      </c>
      <c r="N20" s="349">
        <v>8</v>
      </c>
      <c r="O20" s="350">
        <v>0.8</v>
      </c>
      <c r="P20" s="351">
        <v>1.2</v>
      </c>
      <c r="Q20" s="19"/>
      <c r="R20" s="55"/>
    </row>
    <row r="21" spans="1:18" ht="45" customHeight="1">
      <c r="A21" s="88">
        <v>82</v>
      </c>
      <c r="B21" s="395" t="s">
        <v>138</v>
      </c>
      <c r="C21" s="396">
        <v>150</v>
      </c>
      <c r="D21" s="400">
        <v>200</v>
      </c>
      <c r="E21" s="530">
        <v>1.62</v>
      </c>
      <c r="F21" s="531">
        <v>2.16</v>
      </c>
      <c r="G21" s="443">
        <v>1.25</v>
      </c>
      <c r="H21" s="444">
        <v>1.66</v>
      </c>
      <c r="I21" s="530">
        <v>2.22</v>
      </c>
      <c r="J21" s="531">
        <v>2.96</v>
      </c>
      <c r="K21" s="532">
        <v>10.29</v>
      </c>
      <c r="L21" s="533">
        <v>13.72</v>
      </c>
      <c r="M21" s="534">
        <v>63</v>
      </c>
      <c r="N21" s="535">
        <v>84</v>
      </c>
      <c r="O21" s="363">
        <v>4.95</v>
      </c>
      <c r="P21" s="364">
        <v>6.6</v>
      </c>
      <c r="Q21" s="19"/>
      <c r="R21" s="55"/>
    </row>
    <row r="22" spans="1:18" ht="48" customHeight="1">
      <c r="A22" s="88">
        <v>286</v>
      </c>
      <c r="B22" s="528" t="s">
        <v>31</v>
      </c>
      <c r="C22" s="406" t="s">
        <v>18</v>
      </c>
      <c r="D22" s="407" t="s">
        <v>38</v>
      </c>
      <c r="E22" s="361">
        <v>3.69</v>
      </c>
      <c r="F22" s="362">
        <v>5.17</v>
      </c>
      <c r="G22" s="361">
        <v>3.3</v>
      </c>
      <c r="H22" s="362">
        <v>4.8</v>
      </c>
      <c r="I22" s="361">
        <v>4.02</v>
      </c>
      <c r="J22" s="362">
        <v>5.63</v>
      </c>
      <c r="K22" s="361">
        <v>7.02</v>
      </c>
      <c r="L22" s="362">
        <v>9.83</v>
      </c>
      <c r="M22" s="363">
        <v>96</v>
      </c>
      <c r="N22" s="364">
        <v>134</v>
      </c>
      <c r="O22" s="363">
        <v>0.25</v>
      </c>
      <c r="P22" s="446">
        <v>0.35</v>
      </c>
      <c r="Q22" s="19"/>
      <c r="R22" s="55"/>
    </row>
    <row r="23" spans="1:18" ht="30" customHeight="1">
      <c r="A23" s="613" t="s">
        <v>139</v>
      </c>
      <c r="B23" s="341" t="s">
        <v>140</v>
      </c>
      <c r="C23" s="342">
        <v>100</v>
      </c>
      <c r="D23" s="343">
        <v>130</v>
      </c>
      <c r="E23" s="443">
        <v>3.78</v>
      </c>
      <c r="F23" s="444">
        <v>4.91</v>
      </c>
      <c r="G23" s="346"/>
      <c r="H23" s="347"/>
      <c r="I23" s="443">
        <v>3.01</v>
      </c>
      <c r="J23" s="444">
        <v>3.91</v>
      </c>
      <c r="K23" s="530">
        <v>17.56</v>
      </c>
      <c r="L23" s="531">
        <v>22.83</v>
      </c>
      <c r="M23" s="443">
        <v>116</v>
      </c>
      <c r="N23" s="444">
        <v>151</v>
      </c>
      <c r="O23" s="350">
        <v>0.96</v>
      </c>
      <c r="P23" s="351">
        <v>1.25</v>
      </c>
      <c r="Q23" s="19"/>
      <c r="R23" s="55"/>
    </row>
    <row r="24" spans="1:18" ht="26.25" customHeight="1">
      <c r="A24" s="88">
        <v>376</v>
      </c>
      <c r="B24" s="341" t="s">
        <v>101</v>
      </c>
      <c r="C24" s="442">
        <v>150</v>
      </c>
      <c r="D24" s="592">
        <v>200</v>
      </c>
      <c r="E24" s="346">
        <v>0.33</v>
      </c>
      <c r="F24" s="347">
        <v>0.59</v>
      </c>
      <c r="G24" s="344"/>
      <c r="H24" s="345"/>
      <c r="I24" s="346">
        <v>0.02</v>
      </c>
      <c r="J24" s="347">
        <v>0.04</v>
      </c>
      <c r="K24" s="344">
        <v>20.82</v>
      </c>
      <c r="L24" s="345">
        <v>35.01</v>
      </c>
      <c r="M24" s="430">
        <v>85</v>
      </c>
      <c r="N24" s="356">
        <v>115</v>
      </c>
      <c r="O24" s="350">
        <v>0.3</v>
      </c>
      <c r="P24" s="351">
        <v>0.4</v>
      </c>
      <c r="Q24" s="19"/>
      <c r="R24" s="55"/>
    </row>
    <row r="25" spans="1:18" ht="28.5" customHeight="1">
      <c r="A25" s="88">
        <v>700</v>
      </c>
      <c r="B25" s="358" t="s">
        <v>13</v>
      </c>
      <c r="C25" s="359">
        <v>40</v>
      </c>
      <c r="D25" s="421">
        <v>50</v>
      </c>
      <c r="E25" s="414">
        <v>3.08</v>
      </c>
      <c r="F25" s="415">
        <v>4</v>
      </c>
      <c r="G25" s="412"/>
      <c r="H25" s="422"/>
      <c r="I25" s="414">
        <v>0.53</v>
      </c>
      <c r="J25" s="415">
        <v>0.66</v>
      </c>
      <c r="K25" s="412">
        <v>15.08</v>
      </c>
      <c r="L25" s="422">
        <v>18.85</v>
      </c>
      <c r="M25" s="418">
        <v>80</v>
      </c>
      <c r="N25" s="419">
        <v>100</v>
      </c>
      <c r="O25" s="423"/>
      <c r="P25" s="424"/>
      <c r="Q25" s="9"/>
      <c r="R25" s="55"/>
    </row>
    <row r="26" spans="1:18" ht="35.25" customHeight="1" thickBot="1">
      <c r="A26" s="101"/>
      <c r="B26" s="372"/>
      <c r="C26" s="797" t="s">
        <v>5</v>
      </c>
      <c r="D26" s="798"/>
      <c r="E26" s="373">
        <f aca="true" t="shared" si="2" ref="E26:P26">SUM(E20:E25)</f>
        <v>12.82</v>
      </c>
      <c r="F26" s="374">
        <f t="shared" si="2"/>
        <v>17.310000000000002</v>
      </c>
      <c r="G26" s="425">
        <f t="shared" si="2"/>
        <v>4.55</v>
      </c>
      <c r="H26" s="426">
        <f t="shared" si="2"/>
        <v>6.46</v>
      </c>
      <c r="I26" s="373">
        <f t="shared" si="2"/>
        <v>9.839999999999998</v>
      </c>
      <c r="J26" s="374">
        <f t="shared" si="2"/>
        <v>13.26</v>
      </c>
      <c r="K26" s="425">
        <f t="shared" si="2"/>
        <v>71.77</v>
      </c>
      <c r="L26" s="426">
        <f t="shared" si="2"/>
        <v>101.73999999999998</v>
      </c>
      <c r="M26" s="373">
        <f t="shared" si="2"/>
        <v>445</v>
      </c>
      <c r="N26" s="374">
        <f t="shared" si="2"/>
        <v>592</v>
      </c>
      <c r="O26" s="373">
        <f t="shared" si="2"/>
        <v>7.26</v>
      </c>
      <c r="P26" s="374">
        <f t="shared" si="2"/>
        <v>9.8</v>
      </c>
      <c r="Q26" s="17">
        <f>R26/R38</f>
        <v>0.32275132275132273</v>
      </c>
      <c r="R26" s="56">
        <f>AVERAGE(M26:N26)</f>
        <v>518.5</v>
      </c>
    </row>
    <row r="27" spans="1:18" ht="27" customHeight="1">
      <c r="A27" s="108"/>
      <c r="B27" s="379" t="s">
        <v>43</v>
      </c>
      <c r="C27" s="380"/>
      <c r="D27" s="381"/>
      <c r="E27" s="382"/>
      <c r="F27" s="383"/>
      <c r="G27" s="384"/>
      <c r="H27" s="383"/>
      <c r="I27" s="384"/>
      <c r="J27" s="383"/>
      <c r="K27" s="384"/>
      <c r="L27" s="383"/>
      <c r="M27" s="384"/>
      <c r="N27" s="391"/>
      <c r="O27" s="392"/>
      <c r="P27" s="385"/>
      <c r="Q27" s="17"/>
      <c r="R27" s="55"/>
    </row>
    <row r="28" spans="1:18" ht="25.5" customHeight="1">
      <c r="A28" s="179">
        <v>401</v>
      </c>
      <c r="B28" s="358" t="s">
        <v>98</v>
      </c>
      <c r="C28" s="359">
        <v>150</v>
      </c>
      <c r="D28" s="592">
        <v>180</v>
      </c>
      <c r="E28" s="361">
        <v>5.35</v>
      </c>
      <c r="F28" s="362">
        <v>6.42</v>
      </c>
      <c r="G28" s="361">
        <v>5.35</v>
      </c>
      <c r="H28" s="362">
        <v>6.42</v>
      </c>
      <c r="I28" s="361">
        <v>5.8</v>
      </c>
      <c r="J28" s="362">
        <v>6.96</v>
      </c>
      <c r="K28" s="361">
        <v>17.05</v>
      </c>
      <c r="L28" s="362">
        <v>20.46</v>
      </c>
      <c r="M28" s="363">
        <v>120</v>
      </c>
      <c r="N28" s="364">
        <v>144</v>
      </c>
      <c r="O28" s="363">
        <v>0.2</v>
      </c>
      <c r="P28" s="364">
        <v>0.4</v>
      </c>
      <c r="Q28" s="17"/>
      <c r="R28" s="55"/>
    </row>
    <row r="29" spans="1:18" ht="30.75" customHeight="1">
      <c r="A29" s="88"/>
      <c r="B29" s="341" t="s">
        <v>44</v>
      </c>
      <c r="C29" s="442">
        <v>7</v>
      </c>
      <c r="D29" s="360">
        <v>15</v>
      </c>
      <c r="E29" s="361">
        <v>1.75</v>
      </c>
      <c r="F29" s="362">
        <v>3.5</v>
      </c>
      <c r="G29" s="361">
        <v>1.08</v>
      </c>
      <c r="H29" s="362">
        <v>1.6</v>
      </c>
      <c r="I29" s="361">
        <v>1.77</v>
      </c>
      <c r="J29" s="362">
        <v>3.54</v>
      </c>
      <c r="K29" s="361">
        <v>4.49</v>
      </c>
      <c r="L29" s="362">
        <v>8.98</v>
      </c>
      <c r="M29" s="363">
        <v>42</v>
      </c>
      <c r="N29" s="364">
        <v>84</v>
      </c>
      <c r="O29" s="363"/>
      <c r="P29" s="364"/>
      <c r="Q29" s="20"/>
      <c r="R29" s="55"/>
    </row>
    <row r="30" spans="1:18" ht="34.5" customHeight="1" thickBot="1">
      <c r="A30" s="101"/>
      <c r="B30" s="372"/>
      <c r="C30" s="797" t="s">
        <v>5</v>
      </c>
      <c r="D30" s="798"/>
      <c r="E30" s="433">
        <f aca="true" t="shared" si="3" ref="E30:P30">SUM(E28:E29)</f>
        <v>7.1</v>
      </c>
      <c r="F30" s="434">
        <f t="shared" si="3"/>
        <v>9.92</v>
      </c>
      <c r="G30" s="621">
        <f t="shared" si="3"/>
        <v>6.43</v>
      </c>
      <c r="H30" s="374">
        <f t="shared" si="3"/>
        <v>8.02</v>
      </c>
      <c r="I30" s="433">
        <f t="shared" si="3"/>
        <v>7.57</v>
      </c>
      <c r="J30" s="434">
        <f t="shared" si="3"/>
        <v>10.5</v>
      </c>
      <c r="K30" s="433">
        <f t="shared" si="3"/>
        <v>21.54</v>
      </c>
      <c r="L30" s="434">
        <f t="shared" si="3"/>
        <v>29.44</v>
      </c>
      <c r="M30" s="433">
        <f t="shared" si="3"/>
        <v>162</v>
      </c>
      <c r="N30" s="434">
        <f t="shared" si="3"/>
        <v>228</v>
      </c>
      <c r="O30" s="433">
        <f t="shared" si="3"/>
        <v>0.2</v>
      </c>
      <c r="P30" s="434">
        <f t="shared" si="3"/>
        <v>0.4</v>
      </c>
      <c r="Q30" s="17">
        <f>R30/R38</f>
        <v>0.12138188608776844</v>
      </c>
      <c r="R30" s="56">
        <f>AVERAGE(M30:N30)</f>
        <v>195</v>
      </c>
    </row>
    <row r="31" spans="1:18" ht="28.5" customHeight="1">
      <c r="A31" s="108"/>
      <c r="B31" s="379" t="s">
        <v>42</v>
      </c>
      <c r="C31" s="380"/>
      <c r="D31" s="381"/>
      <c r="E31" s="388"/>
      <c r="F31" s="383"/>
      <c r="G31" s="384"/>
      <c r="H31" s="383"/>
      <c r="I31" s="384"/>
      <c r="J31" s="383"/>
      <c r="K31" s="384"/>
      <c r="L31" s="383"/>
      <c r="M31" s="384"/>
      <c r="N31" s="391"/>
      <c r="O31" s="392"/>
      <c r="P31" s="385"/>
      <c r="Q31" s="19"/>
      <c r="R31" s="55"/>
    </row>
    <row r="32" spans="1:18" ht="23.25" customHeight="1">
      <c r="A32" s="179"/>
      <c r="B32" s="528" t="s">
        <v>179</v>
      </c>
      <c r="C32" s="514" t="s">
        <v>121</v>
      </c>
      <c r="D32" s="622">
        <v>60</v>
      </c>
      <c r="E32" s="412">
        <v>2.5</v>
      </c>
      <c r="F32" s="422">
        <v>6</v>
      </c>
      <c r="G32" s="554">
        <v>2.5</v>
      </c>
      <c r="H32" s="555">
        <v>5.6</v>
      </c>
      <c r="I32" s="412">
        <v>2.3</v>
      </c>
      <c r="J32" s="422">
        <v>6.1</v>
      </c>
      <c r="K32" s="414">
        <v>0</v>
      </c>
      <c r="L32" s="415">
        <v>0.48</v>
      </c>
      <c r="M32" s="544">
        <v>60</v>
      </c>
      <c r="N32" s="623">
        <v>100</v>
      </c>
      <c r="O32" s="418"/>
      <c r="P32" s="419"/>
      <c r="Q32" s="19"/>
      <c r="R32" s="55"/>
    </row>
    <row r="33" spans="1:18" ht="45" customHeight="1">
      <c r="A33" s="88" t="s">
        <v>155</v>
      </c>
      <c r="B33" s="528" t="s">
        <v>156</v>
      </c>
      <c r="C33" s="396">
        <v>40</v>
      </c>
      <c r="D33" s="400">
        <v>60</v>
      </c>
      <c r="E33" s="583">
        <v>0.5</v>
      </c>
      <c r="F33" s="588">
        <v>0.75</v>
      </c>
      <c r="G33" s="344"/>
      <c r="H33" s="345"/>
      <c r="I33" s="624">
        <v>2.2</v>
      </c>
      <c r="J33" s="625">
        <v>3.3</v>
      </c>
      <c r="K33" s="583">
        <v>1.76</v>
      </c>
      <c r="L33" s="584">
        <v>2.64</v>
      </c>
      <c r="M33" s="616">
        <v>38</v>
      </c>
      <c r="N33" s="617">
        <v>57</v>
      </c>
      <c r="O33" s="350">
        <v>14</v>
      </c>
      <c r="P33" s="351">
        <v>21</v>
      </c>
      <c r="Q33" s="19"/>
      <c r="R33" s="64"/>
    </row>
    <row r="34" spans="1:18" ht="45.75" customHeight="1">
      <c r="A34" s="88">
        <v>155</v>
      </c>
      <c r="B34" s="626" t="s">
        <v>123</v>
      </c>
      <c r="C34" s="627" t="s">
        <v>19</v>
      </c>
      <c r="D34" s="628" t="s">
        <v>39</v>
      </c>
      <c r="E34" s="537">
        <v>7.51</v>
      </c>
      <c r="F34" s="538">
        <v>9.01</v>
      </c>
      <c r="G34" s="361">
        <v>6.8</v>
      </c>
      <c r="H34" s="362">
        <v>8</v>
      </c>
      <c r="I34" s="629">
        <v>10.59</v>
      </c>
      <c r="J34" s="630">
        <v>12.7</v>
      </c>
      <c r="K34" s="537">
        <v>19.05</v>
      </c>
      <c r="L34" s="538">
        <v>22.86</v>
      </c>
      <c r="M34" s="537">
        <v>170</v>
      </c>
      <c r="N34" s="538">
        <v>204</v>
      </c>
      <c r="O34" s="363">
        <v>9.83</v>
      </c>
      <c r="P34" s="364">
        <v>11.79</v>
      </c>
      <c r="Q34" s="19"/>
      <c r="R34" s="55"/>
    </row>
    <row r="35" spans="1:18" ht="34.5" customHeight="1">
      <c r="A35" s="88">
        <v>701</v>
      </c>
      <c r="B35" s="358" t="s">
        <v>30</v>
      </c>
      <c r="C35" s="631">
        <v>25</v>
      </c>
      <c r="D35" s="606">
        <v>30</v>
      </c>
      <c r="E35" s="361">
        <v>1.9</v>
      </c>
      <c r="F35" s="362">
        <v>2.28</v>
      </c>
      <c r="G35" s="361">
        <v>0.04</v>
      </c>
      <c r="H35" s="362">
        <v>0.04</v>
      </c>
      <c r="I35" s="361">
        <v>0.23</v>
      </c>
      <c r="J35" s="362">
        <v>0.27</v>
      </c>
      <c r="K35" s="361">
        <v>11.68</v>
      </c>
      <c r="L35" s="362">
        <v>14.01</v>
      </c>
      <c r="M35" s="363">
        <v>53</v>
      </c>
      <c r="N35" s="364">
        <v>64</v>
      </c>
      <c r="O35" s="618"/>
      <c r="P35" s="368"/>
      <c r="Q35" s="19"/>
      <c r="R35" s="55"/>
    </row>
    <row r="36" spans="1:18" ht="32.25" customHeight="1">
      <c r="A36" s="88">
        <v>392</v>
      </c>
      <c r="B36" s="341" t="s">
        <v>40</v>
      </c>
      <c r="C36" s="406">
        <v>150</v>
      </c>
      <c r="D36" s="407">
        <v>200</v>
      </c>
      <c r="E36" s="536">
        <v>0.04</v>
      </c>
      <c r="F36" s="538">
        <v>0.06</v>
      </c>
      <c r="G36" s="361"/>
      <c r="H36" s="362"/>
      <c r="I36" s="537">
        <v>0.02</v>
      </c>
      <c r="J36" s="538">
        <v>0.02</v>
      </c>
      <c r="K36" s="537">
        <v>6.99</v>
      </c>
      <c r="L36" s="538">
        <v>9.32</v>
      </c>
      <c r="M36" s="537">
        <v>28</v>
      </c>
      <c r="N36" s="548">
        <v>37</v>
      </c>
      <c r="O36" s="363">
        <v>0.015</v>
      </c>
      <c r="P36" s="364">
        <v>0.02</v>
      </c>
      <c r="Q36" s="9"/>
      <c r="R36" s="55"/>
    </row>
    <row r="37" spans="1:18" ht="32.25" customHeight="1" thickBot="1">
      <c r="A37" s="101"/>
      <c r="B37" s="549"/>
      <c r="C37" s="847" t="s">
        <v>5</v>
      </c>
      <c r="D37" s="848"/>
      <c r="E37" s="21">
        <f aca="true" t="shared" si="4" ref="E37:P37">SUM(E32:E36)</f>
        <v>12.45</v>
      </c>
      <c r="F37" s="22">
        <f t="shared" si="4"/>
        <v>18.099999999999998</v>
      </c>
      <c r="G37" s="21">
        <f t="shared" si="4"/>
        <v>9.34</v>
      </c>
      <c r="H37" s="22">
        <f t="shared" si="4"/>
        <v>13.639999999999999</v>
      </c>
      <c r="I37" s="21">
        <f t="shared" si="4"/>
        <v>15.34</v>
      </c>
      <c r="J37" s="22">
        <f t="shared" si="4"/>
        <v>22.389999999999997</v>
      </c>
      <c r="K37" s="21">
        <f t="shared" si="4"/>
        <v>39.480000000000004</v>
      </c>
      <c r="L37" s="22">
        <f t="shared" si="4"/>
        <v>49.31</v>
      </c>
      <c r="M37" s="15">
        <f t="shared" si="4"/>
        <v>349</v>
      </c>
      <c r="N37" s="16">
        <f t="shared" si="4"/>
        <v>462</v>
      </c>
      <c r="O37" s="21">
        <f t="shared" si="4"/>
        <v>23.845</v>
      </c>
      <c r="P37" s="22">
        <f t="shared" si="4"/>
        <v>32.81</v>
      </c>
      <c r="Q37" s="632">
        <f>R37/R38</f>
        <v>0.2524120759414877</v>
      </c>
      <c r="R37" s="57">
        <f>AVERAGE(M37:N37)</f>
        <v>405.5</v>
      </c>
    </row>
    <row r="38" spans="1:18" ht="36.75" customHeight="1" thickBot="1">
      <c r="A38" s="320"/>
      <c r="B38" s="455"/>
      <c r="C38" s="849" t="s">
        <v>14</v>
      </c>
      <c r="D38" s="850"/>
      <c r="E38" s="23">
        <f aca="true" t="shared" si="5" ref="E38:Q38">SUM(E15+E18+E26+E30+E37)</f>
        <v>44.95</v>
      </c>
      <c r="F38" s="24">
        <f t="shared" si="5"/>
        <v>62.36</v>
      </c>
      <c r="G38" s="23">
        <f>SUM(G15+G18+G26+G30+G37)</f>
        <v>28.544999999999998</v>
      </c>
      <c r="H38" s="24">
        <f t="shared" si="5"/>
        <v>38.01</v>
      </c>
      <c r="I38" s="23">
        <f t="shared" si="5"/>
        <v>46.29</v>
      </c>
      <c r="J38" s="24">
        <f t="shared" si="5"/>
        <v>63.019999999999996</v>
      </c>
      <c r="K38" s="23">
        <f t="shared" si="5"/>
        <v>205.57999999999998</v>
      </c>
      <c r="L38" s="24">
        <f t="shared" si="5"/>
        <v>267.17999999999995</v>
      </c>
      <c r="M38" s="25">
        <f t="shared" si="5"/>
        <v>1389</v>
      </c>
      <c r="N38" s="26">
        <f>SUM(N15+N18+N26+N30+N37)</f>
        <v>1824</v>
      </c>
      <c r="O38" s="23">
        <f t="shared" si="5"/>
        <v>49.535</v>
      </c>
      <c r="P38" s="27">
        <f t="shared" si="5"/>
        <v>60.84</v>
      </c>
      <c r="Q38" s="7">
        <f t="shared" si="5"/>
        <v>1</v>
      </c>
      <c r="R38" s="57">
        <f>AVERAGE(M38:N38)</f>
        <v>1606.5</v>
      </c>
    </row>
    <row r="39" spans="1:18" ht="15" customHeight="1" thickBot="1">
      <c r="A39" s="813"/>
      <c r="B39" s="814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15"/>
      <c r="Q39" s="7"/>
      <c r="R39" s="55"/>
    </row>
    <row r="40" spans="1:18" s="465" customFormat="1" ht="74.25" customHeight="1">
      <c r="A40" s="18"/>
      <c r="B40" s="750" t="s">
        <v>24</v>
      </c>
      <c r="C40" s="751"/>
      <c r="D40" s="752"/>
      <c r="E40" s="29">
        <v>42</v>
      </c>
      <c r="F40" s="29">
        <v>54</v>
      </c>
      <c r="G40" s="29">
        <f>E40*Q41/C41</f>
        <v>27.3</v>
      </c>
      <c r="H40" s="29">
        <f>F40*Q40/C41</f>
        <v>32.4</v>
      </c>
      <c r="I40" s="29">
        <v>47</v>
      </c>
      <c r="J40" s="29">
        <v>60</v>
      </c>
      <c r="K40" s="29">
        <v>203</v>
      </c>
      <c r="L40" s="30">
        <v>261</v>
      </c>
      <c r="M40" s="31">
        <v>1400</v>
      </c>
      <c r="N40" s="32">
        <v>1800</v>
      </c>
      <c r="O40" s="32">
        <v>50</v>
      </c>
      <c r="P40" s="33">
        <v>45</v>
      </c>
      <c r="Q40" s="633">
        <v>60</v>
      </c>
      <c r="R40" s="55"/>
    </row>
    <row r="41" spans="1:18" s="465" customFormat="1" ht="51.75" customHeight="1" thickBot="1">
      <c r="A41" s="34"/>
      <c r="B41" s="208" t="s">
        <v>27</v>
      </c>
      <c r="C41" s="753">
        <v>100</v>
      </c>
      <c r="D41" s="754"/>
      <c r="E41" s="35">
        <f>E38*C41/E40-C41</f>
        <v>7.023809523809518</v>
      </c>
      <c r="F41" s="35">
        <f>F38*C41/F40-C41</f>
        <v>15.481481481481481</v>
      </c>
      <c r="G41" s="35">
        <f>G38*C41/G40-C41</f>
        <v>4.560439560439562</v>
      </c>
      <c r="H41" s="35">
        <f>H38*C41/H40-C41</f>
        <v>17.314814814814824</v>
      </c>
      <c r="I41" s="35">
        <f>I38*C41/I40-C41</f>
        <v>-1.5106382978723474</v>
      </c>
      <c r="J41" s="35">
        <f>J38*C41/J40-C41</f>
        <v>5.033333333333331</v>
      </c>
      <c r="K41" s="35">
        <f>K38*C41/K40-C41</f>
        <v>1.2709359605911317</v>
      </c>
      <c r="L41" s="36">
        <f>L38*C41/L40-C41</f>
        <v>2.367816091954012</v>
      </c>
      <c r="M41" s="35">
        <f>M38*C41/M40-C41</f>
        <v>-0.7857142857142918</v>
      </c>
      <c r="N41" s="35">
        <f>N38*C41/N40-C41</f>
        <v>1.3333333333333286</v>
      </c>
      <c r="O41" s="35">
        <f>O38*C41/O40-C41</f>
        <v>-0.9300000000000068</v>
      </c>
      <c r="P41" s="37">
        <f>P38*C41/P40-C41</f>
        <v>35.19999999999999</v>
      </c>
      <c r="Q41" s="634">
        <v>65</v>
      </c>
      <c r="R41" s="55"/>
    </row>
    <row r="42" spans="6:11" ht="18">
      <c r="F42" s="1"/>
      <c r="G42" s="1"/>
      <c r="H42" s="1"/>
      <c r="I42" s="1"/>
      <c r="J42" s="5"/>
      <c r="K42" s="5"/>
    </row>
    <row r="47" spans="2:12" ht="18">
      <c r="B47" s="38" t="s">
        <v>163</v>
      </c>
      <c r="C47" s="38"/>
      <c r="D47" s="38"/>
      <c r="E47" s="38"/>
      <c r="F47" s="737" t="s">
        <v>162</v>
      </c>
      <c r="G47" s="737"/>
      <c r="H47" s="737"/>
      <c r="I47" s="737"/>
      <c r="J47" s="38"/>
      <c r="K47" s="38"/>
      <c r="L47" s="38"/>
    </row>
  </sheetData>
  <sheetProtection/>
  <mergeCells count="23">
    <mergeCell ref="F47:I47"/>
    <mergeCell ref="A39:P39"/>
    <mergeCell ref="B40:D40"/>
    <mergeCell ref="C41:D41"/>
    <mergeCell ref="C15:D15"/>
    <mergeCell ref="C18:D18"/>
    <mergeCell ref="C26:D26"/>
    <mergeCell ref="A1:O1"/>
    <mergeCell ref="K2:O2"/>
    <mergeCell ref="A4:P4"/>
    <mergeCell ref="B3:P3"/>
    <mergeCell ref="C7:D9"/>
    <mergeCell ref="E7:L7"/>
    <mergeCell ref="M7:N9"/>
    <mergeCell ref="K8:L9"/>
    <mergeCell ref="E9:F9"/>
    <mergeCell ref="G9:H9"/>
    <mergeCell ref="O7:P9"/>
    <mergeCell ref="E8:H8"/>
    <mergeCell ref="I8:J9"/>
    <mergeCell ref="C30:D30"/>
    <mergeCell ref="C37:D37"/>
    <mergeCell ref="C38:D38"/>
  </mergeCells>
  <conditionalFormatting sqref="F18:G18 J18:O18 R18">
    <cfRule type="duplicateValues" priority="9" dxfId="130" stopIfTrue="1">
      <formula>AND(COUNTIF($F$18:$G$18,F18)+COUNTIF($J$18:$O$18,F18)+COUNTIF($R$18:$R$18,F18)&gt;1,NOT(ISBLANK(F18)))</formula>
    </cfRule>
  </conditionalFormatting>
  <conditionalFormatting sqref="F15 J15:O15 R15">
    <cfRule type="duplicateValues" priority="8" dxfId="130" stopIfTrue="1">
      <formula>AND(COUNTIF($F$15:$F$15,F15)+COUNTIF($J$15:$O$15,F15)+COUNTIF($R$15:$R$15,F15)&gt;1,NOT(ISBLANK(F15)))</formula>
    </cfRule>
  </conditionalFormatting>
  <conditionalFormatting sqref="H18">
    <cfRule type="duplicateValues" priority="7" dxfId="130" stopIfTrue="1">
      <formula>AND(COUNTIF($H$18:$H$18,H18)&gt;1,NOT(ISBLANK(H18)))</formula>
    </cfRule>
  </conditionalFormatting>
  <conditionalFormatting sqref="H15">
    <cfRule type="duplicateValues" priority="6" dxfId="130" stopIfTrue="1">
      <formula>AND(COUNTIF($H$15:$H$15,H15)&gt;1,NOT(ISBLANK(H15)))</formula>
    </cfRule>
  </conditionalFormatting>
  <conditionalFormatting sqref="E15">
    <cfRule type="duplicateValues" priority="5" dxfId="130" stopIfTrue="1">
      <formula>AND(COUNTIF($E$15:$E$15,E15)&gt;1,NOT(ISBLANK(E15)))</formula>
    </cfRule>
  </conditionalFormatting>
  <conditionalFormatting sqref="G15">
    <cfRule type="duplicateValues" priority="4" dxfId="130" stopIfTrue="1">
      <formula>AND(COUNTIF($G$15:$G$15,G15)&gt;1,NOT(ISBLANK(G15)))</formula>
    </cfRule>
  </conditionalFormatting>
  <conditionalFormatting sqref="I15">
    <cfRule type="duplicateValues" priority="3" dxfId="130" stopIfTrue="1">
      <formula>AND(COUNTIF($I$15:$I$15,I15)&gt;1,NOT(ISBLANK(I15)))</formula>
    </cfRule>
  </conditionalFormatting>
  <conditionalFormatting sqref="E18">
    <cfRule type="duplicateValues" priority="2" dxfId="130" stopIfTrue="1">
      <formula>AND(COUNTIF($E$18:$E$18,E18)&gt;1,NOT(ISBLANK(E18)))</formula>
    </cfRule>
  </conditionalFormatting>
  <conditionalFormatting sqref="I18">
    <cfRule type="duplicateValues" priority="1" dxfId="130" stopIfTrue="1">
      <formula>AND(COUNTIF($I$18:$I$18,I18)&gt;1,NOT(ISBLANK(I18)))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5"/>
  <sheetViews>
    <sheetView zoomScale="70" zoomScaleNormal="70" zoomScalePageLayoutView="0" workbookViewId="0" topLeftCell="A16">
      <selection activeCell="H42" sqref="H42"/>
    </sheetView>
  </sheetViews>
  <sheetFormatPr defaultColWidth="9.00390625" defaultRowHeight="12.75"/>
  <cols>
    <col min="1" max="1" width="6.375" style="0" customWidth="1"/>
    <col min="2" max="2" width="44.125" style="0" customWidth="1"/>
    <col min="3" max="3" width="9.00390625" style="0" customWidth="1"/>
    <col min="4" max="5" width="9.625" style="0" customWidth="1"/>
    <col min="6" max="6" width="9.75390625" style="0" customWidth="1"/>
    <col min="7" max="7" width="10.875" style="0" customWidth="1"/>
    <col min="8" max="8" width="8.75390625" style="0" customWidth="1"/>
    <col min="9" max="9" width="9.75390625" style="0" customWidth="1"/>
    <col min="10" max="10" width="9.125" style="0" customWidth="1"/>
    <col min="11" max="11" width="9.375" style="0" customWidth="1"/>
    <col min="12" max="12" width="10.25390625" style="0" customWidth="1"/>
    <col min="13" max="13" width="8.375" style="0" customWidth="1"/>
    <col min="14" max="14" width="8.75390625" style="0" customWidth="1"/>
    <col min="15" max="15" width="9.25390625" style="0" customWidth="1"/>
    <col min="16" max="16" width="9.875" style="0" customWidth="1"/>
    <col min="17" max="17" width="5.75390625" style="0" customWidth="1"/>
  </cols>
  <sheetData>
    <row r="1" spans="1:16" ht="32.25" customHeight="1">
      <c r="A1" s="760" t="s">
        <v>160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65"/>
    </row>
    <row r="2" spans="1:16" ht="30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761" t="s">
        <v>158</v>
      </c>
      <c r="L2" s="761"/>
      <c r="M2" s="761"/>
      <c r="N2" s="761"/>
      <c r="O2" s="761"/>
      <c r="P2" s="65"/>
    </row>
    <row r="3" spans="1:31" ht="33.75" customHeight="1">
      <c r="A3" s="65"/>
      <c r="B3" s="763" t="s">
        <v>185</v>
      </c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48" customHeight="1">
      <c r="A4" s="762" t="s">
        <v>159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17" ht="27.75" customHeight="1">
      <c r="A5" s="8"/>
      <c r="B5" s="2" t="s">
        <v>112</v>
      </c>
      <c r="C5" s="2"/>
      <c r="D5" s="4" t="s">
        <v>78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2:16" ht="18.75" customHeight="1" thickBot="1"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ht="49.5" customHeight="1" thickBot="1">
      <c r="A7" s="66" t="s">
        <v>79</v>
      </c>
      <c r="B7" s="67" t="s">
        <v>20</v>
      </c>
      <c r="C7" s="764" t="s">
        <v>21</v>
      </c>
      <c r="D7" s="765"/>
      <c r="E7" s="764" t="s">
        <v>22</v>
      </c>
      <c r="F7" s="770"/>
      <c r="G7" s="770"/>
      <c r="H7" s="770"/>
      <c r="I7" s="770"/>
      <c r="J7" s="770"/>
      <c r="K7" s="770"/>
      <c r="L7" s="741"/>
      <c r="M7" s="771" t="s">
        <v>23</v>
      </c>
      <c r="N7" s="772"/>
      <c r="O7" s="776" t="s">
        <v>41</v>
      </c>
      <c r="P7" s="777"/>
      <c r="Q7" s="6"/>
    </row>
    <row r="8" spans="1:17" ht="22.5" customHeight="1" thickBot="1">
      <c r="A8" s="68"/>
      <c r="B8" s="69"/>
      <c r="C8" s="766"/>
      <c r="D8" s="767"/>
      <c r="E8" s="784" t="s">
        <v>7</v>
      </c>
      <c r="F8" s="785"/>
      <c r="G8" s="785"/>
      <c r="H8" s="786"/>
      <c r="I8" s="744" t="s">
        <v>8</v>
      </c>
      <c r="J8" s="745"/>
      <c r="K8" s="744" t="s">
        <v>9</v>
      </c>
      <c r="L8" s="745"/>
      <c r="M8" s="773"/>
      <c r="N8" s="749"/>
      <c r="O8" s="778"/>
      <c r="P8" s="779"/>
      <c r="Q8" s="9"/>
    </row>
    <row r="9" spans="1:17" ht="29.25" customHeight="1" thickBot="1">
      <c r="A9" s="70"/>
      <c r="B9" s="71"/>
      <c r="C9" s="768"/>
      <c r="D9" s="769"/>
      <c r="E9" s="740" t="s">
        <v>28</v>
      </c>
      <c r="F9" s="741"/>
      <c r="G9" s="742" t="s">
        <v>29</v>
      </c>
      <c r="H9" s="743"/>
      <c r="I9" s="746"/>
      <c r="J9" s="743"/>
      <c r="K9" s="782"/>
      <c r="L9" s="783"/>
      <c r="M9" s="774"/>
      <c r="N9" s="775"/>
      <c r="O9" s="780"/>
      <c r="P9" s="781"/>
      <c r="Q9" s="10"/>
    </row>
    <row r="10" spans="1:17" ht="30.75" customHeight="1" thickBot="1">
      <c r="A10" s="72"/>
      <c r="B10" s="73" t="s">
        <v>0</v>
      </c>
      <c r="C10" s="74" t="s">
        <v>80</v>
      </c>
      <c r="D10" s="75" t="s">
        <v>81</v>
      </c>
      <c r="E10" s="76" t="s">
        <v>80</v>
      </c>
      <c r="F10" s="75" t="s">
        <v>81</v>
      </c>
      <c r="G10" s="74" t="s">
        <v>80</v>
      </c>
      <c r="H10" s="75" t="s">
        <v>81</v>
      </c>
      <c r="I10" s="76" t="s">
        <v>80</v>
      </c>
      <c r="J10" s="75" t="s">
        <v>81</v>
      </c>
      <c r="K10" s="76" t="s">
        <v>80</v>
      </c>
      <c r="L10" s="75" t="s">
        <v>81</v>
      </c>
      <c r="M10" s="76" t="s">
        <v>80</v>
      </c>
      <c r="N10" s="75" t="s">
        <v>81</v>
      </c>
      <c r="O10" s="76" t="s">
        <v>80</v>
      </c>
      <c r="P10" s="75" t="s">
        <v>81</v>
      </c>
      <c r="Q10" s="10"/>
    </row>
    <row r="11" spans="1:18" ht="31.5" customHeight="1">
      <c r="A11" s="77" t="s">
        <v>69</v>
      </c>
      <c r="B11" s="78" t="s">
        <v>48</v>
      </c>
      <c r="C11" s="79" t="s">
        <v>19</v>
      </c>
      <c r="D11" s="80" t="s">
        <v>39</v>
      </c>
      <c r="E11" s="81">
        <v>10.28</v>
      </c>
      <c r="F11" s="82">
        <v>12.85</v>
      </c>
      <c r="G11" s="83">
        <v>10</v>
      </c>
      <c r="H11" s="84">
        <v>12.2</v>
      </c>
      <c r="I11" s="85">
        <v>10.9</v>
      </c>
      <c r="J11" s="86">
        <v>12.35</v>
      </c>
      <c r="K11" s="81">
        <v>23.77</v>
      </c>
      <c r="L11" s="82">
        <v>29.71</v>
      </c>
      <c r="M11" s="85">
        <v>180</v>
      </c>
      <c r="N11" s="86">
        <v>225</v>
      </c>
      <c r="O11" s="87">
        <v>1.59</v>
      </c>
      <c r="P11" s="84">
        <v>1.99</v>
      </c>
      <c r="Q11" s="12"/>
      <c r="R11" s="55"/>
    </row>
    <row r="12" spans="1:18" ht="33" customHeight="1">
      <c r="A12" s="88">
        <v>1</v>
      </c>
      <c r="B12" s="89" t="s">
        <v>183</v>
      </c>
      <c r="C12" s="90" t="s">
        <v>82</v>
      </c>
      <c r="D12" s="91" t="s">
        <v>83</v>
      </c>
      <c r="E12" s="92">
        <v>2.35</v>
      </c>
      <c r="F12" s="93">
        <v>3.1</v>
      </c>
      <c r="G12" s="94">
        <v>0.065</v>
      </c>
      <c r="H12" s="95">
        <v>0.14</v>
      </c>
      <c r="I12" s="92">
        <v>3.32</v>
      </c>
      <c r="J12" s="93">
        <v>5.4</v>
      </c>
      <c r="K12" s="94">
        <v>14.84</v>
      </c>
      <c r="L12" s="95">
        <v>19.77</v>
      </c>
      <c r="M12" s="96">
        <v>95</v>
      </c>
      <c r="N12" s="97">
        <v>115</v>
      </c>
      <c r="O12" s="98"/>
      <c r="P12" s="99"/>
      <c r="Q12" s="13"/>
      <c r="R12" s="55"/>
    </row>
    <row r="13" spans="1:18" ht="25.5" customHeight="1">
      <c r="A13" s="88">
        <v>395</v>
      </c>
      <c r="B13" s="89" t="s">
        <v>12</v>
      </c>
      <c r="C13" s="79">
        <v>150</v>
      </c>
      <c r="D13" s="100">
        <v>200</v>
      </c>
      <c r="E13" s="94">
        <v>3.48</v>
      </c>
      <c r="F13" s="95">
        <v>4.64</v>
      </c>
      <c r="G13" s="94">
        <v>3.27</v>
      </c>
      <c r="H13" s="95">
        <v>3.27</v>
      </c>
      <c r="I13" s="94">
        <v>3.84</v>
      </c>
      <c r="J13" s="95">
        <v>5.12</v>
      </c>
      <c r="K13" s="94">
        <v>14.45</v>
      </c>
      <c r="L13" s="95">
        <v>17.26</v>
      </c>
      <c r="M13" s="98">
        <v>80</v>
      </c>
      <c r="N13" s="99">
        <v>107</v>
      </c>
      <c r="O13" s="98">
        <v>0.6</v>
      </c>
      <c r="P13" s="99">
        <v>0.6</v>
      </c>
      <c r="Q13" s="14"/>
      <c r="R13" s="55"/>
    </row>
    <row r="14" spans="1:18" ht="30" customHeight="1" thickBot="1">
      <c r="A14" s="101"/>
      <c r="B14" s="102"/>
      <c r="C14" s="759" t="s">
        <v>5</v>
      </c>
      <c r="D14" s="756"/>
      <c r="E14" s="103">
        <f aca="true" t="shared" si="0" ref="E14:P14">SUM(E11:E13)</f>
        <v>16.11</v>
      </c>
      <c r="F14" s="104">
        <f t="shared" si="0"/>
        <v>20.59</v>
      </c>
      <c r="G14" s="105">
        <f t="shared" si="0"/>
        <v>13.334999999999999</v>
      </c>
      <c r="H14" s="106">
        <f t="shared" si="0"/>
        <v>15.61</v>
      </c>
      <c r="I14" s="105">
        <f t="shared" si="0"/>
        <v>18.060000000000002</v>
      </c>
      <c r="J14" s="106">
        <f t="shared" si="0"/>
        <v>22.87</v>
      </c>
      <c r="K14" s="103">
        <f t="shared" si="0"/>
        <v>53.06</v>
      </c>
      <c r="L14" s="104">
        <f t="shared" si="0"/>
        <v>66.74000000000001</v>
      </c>
      <c r="M14" s="105">
        <f t="shared" si="0"/>
        <v>355</v>
      </c>
      <c r="N14" s="106">
        <f t="shared" si="0"/>
        <v>447</v>
      </c>
      <c r="O14" s="105">
        <f t="shared" si="0"/>
        <v>2.19</v>
      </c>
      <c r="P14" s="107">
        <f t="shared" si="0"/>
        <v>2.59</v>
      </c>
      <c r="Q14" s="17">
        <f>R14/R36</f>
        <v>0.2592113768584357</v>
      </c>
      <c r="R14" s="61">
        <f>AVERAGE(M14:N14)</f>
        <v>401</v>
      </c>
    </row>
    <row r="15" spans="1:18" ht="22.5" customHeight="1">
      <c r="A15" s="108"/>
      <c r="B15" s="109" t="s">
        <v>1</v>
      </c>
      <c r="C15" s="110"/>
      <c r="D15" s="111"/>
      <c r="E15" s="112"/>
      <c r="F15" s="113" t="s">
        <v>6</v>
      </c>
      <c r="G15" s="114"/>
      <c r="H15" s="113"/>
      <c r="I15" s="114"/>
      <c r="J15" s="113"/>
      <c r="K15" s="114"/>
      <c r="L15" s="113" t="s">
        <v>6</v>
      </c>
      <c r="M15" s="115"/>
      <c r="N15" s="116"/>
      <c r="O15" s="112"/>
      <c r="P15" s="117"/>
      <c r="Q15" s="13"/>
      <c r="R15" s="55"/>
    </row>
    <row r="16" spans="1:18" ht="27" customHeight="1">
      <c r="A16" s="118"/>
      <c r="B16" s="119" t="s">
        <v>176</v>
      </c>
      <c r="C16" s="120">
        <v>110</v>
      </c>
      <c r="D16" s="100">
        <v>120</v>
      </c>
      <c r="E16" s="121">
        <v>0.66</v>
      </c>
      <c r="F16" s="122">
        <v>0.66</v>
      </c>
      <c r="G16" s="121"/>
      <c r="H16" s="122"/>
      <c r="I16" s="121">
        <v>0.46</v>
      </c>
      <c r="J16" s="122">
        <v>0.46</v>
      </c>
      <c r="K16" s="121">
        <v>22.27</v>
      </c>
      <c r="L16" s="122">
        <v>22.26</v>
      </c>
      <c r="M16" s="123">
        <v>87</v>
      </c>
      <c r="N16" s="124">
        <v>88</v>
      </c>
      <c r="O16" s="123">
        <v>7.6</v>
      </c>
      <c r="P16" s="124">
        <v>7.7</v>
      </c>
      <c r="Q16" s="17"/>
      <c r="R16" s="55"/>
    </row>
    <row r="17" spans="1:18" ht="28.5" customHeight="1" thickBot="1">
      <c r="A17" s="101"/>
      <c r="B17" s="125"/>
      <c r="C17" s="759" t="s">
        <v>5</v>
      </c>
      <c r="D17" s="756"/>
      <c r="E17" s="126">
        <f>SUM(E16:E16)</f>
        <v>0.66</v>
      </c>
      <c r="F17" s="126">
        <f>SUM(F16:F16)</f>
        <v>0.66</v>
      </c>
      <c r="G17" s="105"/>
      <c r="H17" s="106"/>
      <c r="I17" s="127">
        <f aca="true" t="shared" si="1" ref="I17:P17">SUM(I16:I16)</f>
        <v>0.46</v>
      </c>
      <c r="J17" s="128">
        <f t="shared" si="1"/>
        <v>0.46</v>
      </c>
      <c r="K17" s="129">
        <f t="shared" si="1"/>
        <v>22.27</v>
      </c>
      <c r="L17" s="130">
        <f t="shared" si="1"/>
        <v>22.26</v>
      </c>
      <c r="M17" s="131">
        <f t="shared" si="1"/>
        <v>87</v>
      </c>
      <c r="N17" s="132">
        <f t="shared" si="1"/>
        <v>88</v>
      </c>
      <c r="O17" s="129">
        <f>SUM(O16:O16)</f>
        <v>7.6</v>
      </c>
      <c r="P17" s="130">
        <f t="shared" si="1"/>
        <v>7.7</v>
      </c>
      <c r="Q17" s="17">
        <f>R17/R36</f>
        <v>0.05656108597285068</v>
      </c>
      <c r="R17" s="61">
        <f>AVERAGE(M17:N17)</f>
        <v>87.5</v>
      </c>
    </row>
    <row r="18" spans="1:18" ht="20.25" customHeight="1">
      <c r="A18" s="108"/>
      <c r="B18" s="133" t="s">
        <v>2</v>
      </c>
      <c r="C18" s="110"/>
      <c r="D18" s="111"/>
      <c r="E18" s="112"/>
      <c r="F18" s="113"/>
      <c r="G18" s="115"/>
      <c r="H18" s="134"/>
      <c r="I18" s="114"/>
      <c r="J18" s="113"/>
      <c r="K18" s="115"/>
      <c r="L18" s="134"/>
      <c r="M18" s="114"/>
      <c r="N18" s="135"/>
      <c r="O18" s="136"/>
      <c r="P18" s="117"/>
      <c r="Q18" s="19"/>
      <c r="R18" s="55"/>
    </row>
    <row r="19" spans="1:18" ht="30" customHeight="1">
      <c r="A19" s="137">
        <v>10</v>
      </c>
      <c r="B19" s="89" t="s">
        <v>153</v>
      </c>
      <c r="C19" s="138">
        <v>30</v>
      </c>
      <c r="D19" s="139">
        <v>40</v>
      </c>
      <c r="E19" s="94">
        <v>0.24</v>
      </c>
      <c r="F19" s="95">
        <v>0.32</v>
      </c>
      <c r="G19" s="140"/>
      <c r="H19" s="141"/>
      <c r="I19" s="94">
        <v>0.03</v>
      </c>
      <c r="J19" s="95">
        <v>0.04</v>
      </c>
      <c r="K19" s="94">
        <v>0.51</v>
      </c>
      <c r="L19" s="95">
        <v>0.68</v>
      </c>
      <c r="M19" s="98">
        <v>4</v>
      </c>
      <c r="N19" s="99">
        <v>5</v>
      </c>
      <c r="O19" s="98">
        <v>1.5</v>
      </c>
      <c r="P19" s="99">
        <v>2</v>
      </c>
      <c r="Q19" s="19"/>
      <c r="R19" s="55"/>
    </row>
    <row r="20" spans="1:18" ht="35.25" customHeight="1">
      <c r="A20" s="88">
        <v>67</v>
      </c>
      <c r="B20" s="142" t="s">
        <v>54</v>
      </c>
      <c r="C20" s="143">
        <v>150</v>
      </c>
      <c r="D20" s="144">
        <v>200</v>
      </c>
      <c r="E20" s="140">
        <v>2.02</v>
      </c>
      <c r="F20" s="141">
        <v>2.69</v>
      </c>
      <c r="G20" s="92">
        <v>1.98</v>
      </c>
      <c r="H20" s="93">
        <v>2.38</v>
      </c>
      <c r="I20" s="140">
        <v>3.26</v>
      </c>
      <c r="J20" s="141">
        <v>4.34</v>
      </c>
      <c r="K20" s="145">
        <v>4.87</v>
      </c>
      <c r="L20" s="146">
        <v>6.49</v>
      </c>
      <c r="M20" s="147">
        <v>72</v>
      </c>
      <c r="N20" s="148">
        <v>96</v>
      </c>
      <c r="O20" s="98">
        <v>11.09</v>
      </c>
      <c r="P20" s="99">
        <v>14.79</v>
      </c>
      <c r="Q20" s="19"/>
      <c r="R20" s="55"/>
    </row>
    <row r="21" spans="1:18" ht="25.5" customHeight="1">
      <c r="A21" s="88">
        <v>307</v>
      </c>
      <c r="B21" s="149" t="s">
        <v>135</v>
      </c>
      <c r="C21" s="143" t="s">
        <v>18</v>
      </c>
      <c r="D21" s="144" t="s">
        <v>38</v>
      </c>
      <c r="E21" s="150">
        <v>5.41</v>
      </c>
      <c r="F21" s="151">
        <v>7.57</v>
      </c>
      <c r="G21" s="92">
        <v>5.26</v>
      </c>
      <c r="H21" s="93">
        <v>7.36</v>
      </c>
      <c r="I21" s="150">
        <v>5.87</v>
      </c>
      <c r="J21" s="151">
        <v>8.22</v>
      </c>
      <c r="K21" s="152">
        <v>6.22</v>
      </c>
      <c r="L21" s="153">
        <v>8.71</v>
      </c>
      <c r="M21" s="150">
        <v>108</v>
      </c>
      <c r="N21" s="151">
        <v>151</v>
      </c>
      <c r="O21" s="98"/>
      <c r="P21" s="99"/>
      <c r="Q21" s="19"/>
      <c r="R21" s="55"/>
    </row>
    <row r="22" spans="1:18" ht="33" customHeight="1">
      <c r="A22" s="88">
        <v>321</v>
      </c>
      <c r="B22" s="154" t="s">
        <v>36</v>
      </c>
      <c r="C22" s="155">
        <v>100</v>
      </c>
      <c r="D22" s="156">
        <v>130</v>
      </c>
      <c r="E22" s="157">
        <v>2.1</v>
      </c>
      <c r="F22" s="95">
        <v>2.73</v>
      </c>
      <c r="G22" s="92">
        <v>0.84</v>
      </c>
      <c r="H22" s="93">
        <v>1.8</v>
      </c>
      <c r="I22" s="157">
        <v>3.2</v>
      </c>
      <c r="J22" s="95">
        <v>4.16</v>
      </c>
      <c r="K22" s="158">
        <v>11.35</v>
      </c>
      <c r="L22" s="93">
        <v>14.19</v>
      </c>
      <c r="M22" s="159">
        <v>95</v>
      </c>
      <c r="N22" s="99">
        <v>124</v>
      </c>
      <c r="O22" s="98">
        <v>12.07</v>
      </c>
      <c r="P22" s="160">
        <v>15.7</v>
      </c>
      <c r="Q22" s="19"/>
      <c r="R22" s="55"/>
    </row>
    <row r="23" spans="1:18" ht="28.5" customHeight="1">
      <c r="A23" s="88">
        <v>376</v>
      </c>
      <c r="B23" s="142" t="s">
        <v>34</v>
      </c>
      <c r="C23" s="79">
        <v>150</v>
      </c>
      <c r="D23" s="161">
        <v>200</v>
      </c>
      <c r="E23" s="94">
        <v>0.33</v>
      </c>
      <c r="F23" s="95">
        <v>0.59</v>
      </c>
      <c r="G23" s="92"/>
      <c r="H23" s="93"/>
      <c r="I23" s="94">
        <v>0.02</v>
      </c>
      <c r="J23" s="95">
        <v>0.04</v>
      </c>
      <c r="K23" s="92">
        <v>20.82</v>
      </c>
      <c r="L23" s="93">
        <v>35.01</v>
      </c>
      <c r="M23" s="98">
        <v>85</v>
      </c>
      <c r="N23" s="99">
        <v>150</v>
      </c>
      <c r="O23" s="98">
        <v>0.3</v>
      </c>
      <c r="P23" s="99">
        <v>0.4</v>
      </c>
      <c r="Q23" s="19"/>
      <c r="R23" s="55"/>
    </row>
    <row r="24" spans="1:18" ht="26.25" customHeight="1">
      <c r="A24" s="88">
        <v>700</v>
      </c>
      <c r="B24" s="89" t="s">
        <v>13</v>
      </c>
      <c r="C24" s="162">
        <v>40</v>
      </c>
      <c r="D24" s="163">
        <v>50</v>
      </c>
      <c r="E24" s="83">
        <v>3.08</v>
      </c>
      <c r="F24" s="164">
        <v>4</v>
      </c>
      <c r="G24" s="83"/>
      <c r="H24" s="164"/>
      <c r="I24" s="83">
        <v>0.53</v>
      </c>
      <c r="J24" s="164">
        <v>0.66</v>
      </c>
      <c r="K24" s="83">
        <v>15.08</v>
      </c>
      <c r="L24" s="164">
        <v>18.85</v>
      </c>
      <c r="M24" s="165">
        <v>80</v>
      </c>
      <c r="N24" s="166">
        <v>100</v>
      </c>
      <c r="O24" s="167"/>
      <c r="P24" s="168"/>
      <c r="Q24" s="19"/>
      <c r="R24" s="55"/>
    </row>
    <row r="25" spans="1:18" ht="36" customHeight="1" thickBot="1">
      <c r="A25" s="101"/>
      <c r="B25" s="102"/>
      <c r="C25" s="759" t="s">
        <v>5</v>
      </c>
      <c r="D25" s="756"/>
      <c r="E25" s="105">
        <f aca="true" t="shared" si="2" ref="E25:P25">SUM(E19:E24)</f>
        <v>13.18</v>
      </c>
      <c r="F25" s="106">
        <f t="shared" si="2"/>
        <v>17.9</v>
      </c>
      <c r="G25" s="103">
        <f t="shared" si="2"/>
        <v>8.08</v>
      </c>
      <c r="H25" s="104">
        <f t="shared" si="2"/>
        <v>11.540000000000001</v>
      </c>
      <c r="I25" s="105">
        <f t="shared" si="2"/>
        <v>12.909999999999998</v>
      </c>
      <c r="J25" s="106">
        <f t="shared" si="2"/>
        <v>17.46</v>
      </c>
      <c r="K25" s="103">
        <f t="shared" si="2"/>
        <v>58.849999999999994</v>
      </c>
      <c r="L25" s="104">
        <f t="shared" si="2"/>
        <v>83.93</v>
      </c>
      <c r="M25" s="105">
        <f t="shared" si="2"/>
        <v>444</v>
      </c>
      <c r="N25" s="106">
        <f t="shared" si="2"/>
        <v>626</v>
      </c>
      <c r="O25" s="105">
        <f t="shared" si="2"/>
        <v>24.96</v>
      </c>
      <c r="P25" s="106">
        <f t="shared" si="2"/>
        <v>32.88999999999999</v>
      </c>
      <c r="Q25" s="17">
        <f>R25/R36</f>
        <v>0.345830639948287</v>
      </c>
      <c r="R25" s="61">
        <f>AVERAGE(M25:N25)</f>
        <v>535</v>
      </c>
    </row>
    <row r="26" spans="1:18" ht="34.5" customHeight="1">
      <c r="A26" s="108"/>
      <c r="B26" s="133" t="s">
        <v>43</v>
      </c>
      <c r="C26" s="110"/>
      <c r="D26" s="111"/>
      <c r="E26" s="112"/>
      <c r="F26" s="113"/>
      <c r="G26" s="114"/>
      <c r="H26" s="113"/>
      <c r="I26" s="114"/>
      <c r="J26" s="113"/>
      <c r="K26" s="114"/>
      <c r="L26" s="113"/>
      <c r="M26" s="114"/>
      <c r="N26" s="135"/>
      <c r="O26" s="136"/>
      <c r="P26" s="117"/>
      <c r="Q26" s="17"/>
      <c r="R26" s="55"/>
    </row>
    <row r="27" spans="1:18" ht="24.75" customHeight="1">
      <c r="A27" s="88">
        <v>401</v>
      </c>
      <c r="B27" s="89" t="s">
        <v>171</v>
      </c>
      <c r="C27" s="79">
        <v>150</v>
      </c>
      <c r="D27" s="100">
        <v>180</v>
      </c>
      <c r="E27" s="83">
        <v>4.35</v>
      </c>
      <c r="F27" s="164">
        <v>5.8</v>
      </c>
      <c r="G27" s="94">
        <v>4.35</v>
      </c>
      <c r="H27" s="164">
        <v>5.8</v>
      </c>
      <c r="I27" s="169">
        <v>3.75</v>
      </c>
      <c r="J27" s="170">
        <v>5</v>
      </c>
      <c r="K27" s="83">
        <v>6</v>
      </c>
      <c r="L27" s="164">
        <v>8</v>
      </c>
      <c r="M27" s="165">
        <v>75</v>
      </c>
      <c r="N27" s="166">
        <v>100</v>
      </c>
      <c r="O27" s="96">
        <v>1.05</v>
      </c>
      <c r="P27" s="95">
        <v>1.4</v>
      </c>
      <c r="Q27" s="17"/>
      <c r="R27" s="55"/>
    </row>
    <row r="28" spans="1:18" ht="22.5" customHeight="1">
      <c r="A28" s="88">
        <v>2</v>
      </c>
      <c r="B28" s="89" t="s">
        <v>172</v>
      </c>
      <c r="C28" s="720">
        <v>10</v>
      </c>
      <c r="D28" s="721">
        <v>15</v>
      </c>
      <c r="E28" s="94">
        <v>1.92</v>
      </c>
      <c r="F28" s="164">
        <v>2.32</v>
      </c>
      <c r="G28" s="94"/>
      <c r="H28" s="164"/>
      <c r="I28" s="94">
        <v>0.23</v>
      </c>
      <c r="J28" s="164">
        <v>0.27</v>
      </c>
      <c r="K28" s="94">
        <v>15.26</v>
      </c>
      <c r="L28" s="164">
        <v>21.21</v>
      </c>
      <c r="M28" s="98">
        <v>67</v>
      </c>
      <c r="N28" s="166">
        <v>91</v>
      </c>
      <c r="O28" s="98"/>
      <c r="P28" s="172"/>
      <c r="Q28" s="20"/>
      <c r="R28" s="55"/>
    </row>
    <row r="29" spans="1:18" ht="25.5" customHeight="1" thickBot="1">
      <c r="A29" s="101"/>
      <c r="B29" s="102"/>
      <c r="C29" s="759" t="s">
        <v>5</v>
      </c>
      <c r="D29" s="756"/>
      <c r="E29" s="173">
        <f aca="true" t="shared" si="3" ref="E29:P29">SUM(E27:E28)</f>
        <v>6.27</v>
      </c>
      <c r="F29" s="174">
        <f t="shared" si="3"/>
        <v>8.12</v>
      </c>
      <c r="G29" s="173">
        <f t="shared" si="3"/>
        <v>4.35</v>
      </c>
      <c r="H29" s="174">
        <f t="shared" si="3"/>
        <v>5.8</v>
      </c>
      <c r="I29" s="173">
        <f t="shared" si="3"/>
        <v>3.98</v>
      </c>
      <c r="J29" s="174">
        <f t="shared" si="3"/>
        <v>5.27</v>
      </c>
      <c r="K29" s="173">
        <f t="shared" si="3"/>
        <v>21.259999999999998</v>
      </c>
      <c r="L29" s="174">
        <f t="shared" si="3"/>
        <v>29.21</v>
      </c>
      <c r="M29" s="173">
        <f t="shared" si="3"/>
        <v>142</v>
      </c>
      <c r="N29" s="174">
        <f t="shared" si="3"/>
        <v>191</v>
      </c>
      <c r="O29" s="173">
        <f t="shared" si="3"/>
        <v>1.05</v>
      </c>
      <c r="P29" s="174">
        <f t="shared" si="3"/>
        <v>1.4</v>
      </c>
      <c r="Q29" s="17">
        <f>R29/R36</f>
        <v>0.10762766645119587</v>
      </c>
      <c r="R29" s="61">
        <f>AVERAGE(M29:N29)</f>
        <v>166.5</v>
      </c>
    </row>
    <row r="30" spans="1:18" ht="27.75" customHeight="1">
      <c r="A30" s="118"/>
      <c r="B30" s="175" t="s">
        <v>42</v>
      </c>
      <c r="C30" s="110"/>
      <c r="D30" s="111"/>
      <c r="E30" s="112"/>
      <c r="F30" s="113"/>
      <c r="G30" s="114"/>
      <c r="H30" s="113"/>
      <c r="I30" s="114"/>
      <c r="J30" s="113"/>
      <c r="K30" s="114"/>
      <c r="L30" s="113"/>
      <c r="M30" s="115"/>
      <c r="N30" s="176"/>
      <c r="O30" s="177"/>
      <c r="P30" s="117"/>
      <c r="Q30" s="19"/>
      <c r="R30" s="55"/>
    </row>
    <row r="31" spans="1:18" ht="39.75" customHeight="1">
      <c r="A31" s="88">
        <v>13</v>
      </c>
      <c r="B31" s="142" t="s">
        <v>150</v>
      </c>
      <c r="C31" s="178">
        <v>40</v>
      </c>
      <c r="D31" s="144">
        <v>60</v>
      </c>
      <c r="E31" s="94">
        <v>0.66</v>
      </c>
      <c r="F31" s="95">
        <v>0.99</v>
      </c>
      <c r="G31" s="94"/>
      <c r="H31" s="95"/>
      <c r="I31" s="94">
        <v>2.84</v>
      </c>
      <c r="J31" s="95">
        <v>3.25</v>
      </c>
      <c r="K31" s="94">
        <v>1.96</v>
      </c>
      <c r="L31" s="95">
        <v>2.9</v>
      </c>
      <c r="M31" s="98">
        <v>36</v>
      </c>
      <c r="N31" s="99">
        <v>54</v>
      </c>
      <c r="O31" s="98">
        <v>10.3</v>
      </c>
      <c r="P31" s="99">
        <v>15.45</v>
      </c>
      <c r="Q31" s="19"/>
      <c r="R31" s="55"/>
    </row>
    <row r="32" spans="1:18" ht="24.75" customHeight="1">
      <c r="A32" s="179">
        <v>342</v>
      </c>
      <c r="B32" s="180" t="s">
        <v>124</v>
      </c>
      <c r="C32" s="181">
        <v>100</v>
      </c>
      <c r="D32" s="182">
        <v>130</v>
      </c>
      <c r="E32" s="83">
        <v>1.88</v>
      </c>
      <c r="F32" s="183">
        <v>2.44</v>
      </c>
      <c r="G32" s="121">
        <v>1.83</v>
      </c>
      <c r="H32" s="122">
        <v>2.4</v>
      </c>
      <c r="I32" s="83">
        <v>3.85</v>
      </c>
      <c r="J32" s="183">
        <v>4.2</v>
      </c>
      <c r="K32" s="157">
        <v>16.36</v>
      </c>
      <c r="L32" s="184">
        <v>20.36</v>
      </c>
      <c r="M32" s="185">
        <v>87</v>
      </c>
      <c r="N32" s="186">
        <v>113</v>
      </c>
      <c r="O32" s="123">
        <v>5.7</v>
      </c>
      <c r="P32" s="124">
        <v>8.55</v>
      </c>
      <c r="Q32" s="19"/>
      <c r="R32" s="55"/>
    </row>
    <row r="33" spans="1:18" ht="29.25" customHeight="1">
      <c r="A33" s="88">
        <v>172</v>
      </c>
      <c r="B33" s="78" t="s">
        <v>70</v>
      </c>
      <c r="C33" s="143">
        <v>60</v>
      </c>
      <c r="D33" s="187">
        <v>70</v>
      </c>
      <c r="E33" s="94">
        <v>2.86</v>
      </c>
      <c r="F33" s="95">
        <v>3.34</v>
      </c>
      <c r="G33" s="188">
        <v>0.7</v>
      </c>
      <c r="H33" s="189">
        <v>0.88</v>
      </c>
      <c r="I33" s="94">
        <v>2.87</v>
      </c>
      <c r="J33" s="95">
        <v>3.35</v>
      </c>
      <c r="K33" s="94">
        <v>14.97</v>
      </c>
      <c r="L33" s="95">
        <v>17.46</v>
      </c>
      <c r="M33" s="96">
        <v>147</v>
      </c>
      <c r="N33" s="97">
        <v>172</v>
      </c>
      <c r="O33" s="98">
        <v>15.95</v>
      </c>
      <c r="P33" s="99">
        <v>18.6</v>
      </c>
      <c r="Q33" s="19"/>
      <c r="R33" s="55"/>
    </row>
    <row r="34" spans="1:18" ht="26.25" customHeight="1">
      <c r="A34" s="88">
        <v>393</v>
      </c>
      <c r="B34" s="89" t="s">
        <v>184</v>
      </c>
      <c r="C34" s="190">
        <v>150</v>
      </c>
      <c r="D34" s="191">
        <v>200</v>
      </c>
      <c r="E34" s="150">
        <v>0.14</v>
      </c>
      <c r="F34" s="151">
        <v>0.19</v>
      </c>
      <c r="G34" s="94"/>
      <c r="H34" s="95"/>
      <c r="I34" s="150">
        <v>0.06</v>
      </c>
      <c r="J34" s="151">
        <v>0.03</v>
      </c>
      <c r="K34" s="150">
        <v>10.84</v>
      </c>
      <c r="L34" s="151">
        <v>15.12</v>
      </c>
      <c r="M34" s="150">
        <v>44</v>
      </c>
      <c r="N34" s="192">
        <v>61</v>
      </c>
      <c r="O34" s="98">
        <v>2.13</v>
      </c>
      <c r="P34" s="193">
        <v>2.84</v>
      </c>
      <c r="Q34" s="19"/>
      <c r="R34" s="55"/>
    </row>
    <row r="35" spans="1:18" ht="23.25" customHeight="1">
      <c r="A35" s="88"/>
      <c r="B35" s="119"/>
      <c r="C35" s="853" t="s">
        <v>5</v>
      </c>
      <c r="D35" s="854"/>
      <c r="E35" s="195">
        <f aca="true" t="shared" si="4" ref="E35:P35">SUM(E31:E34)</f>
        <v>5.54</v>
      </c>
      <c r="F35" s="196">
        <f t="shared" si="4"/>
        <v>6.96</v>
      </c>
      <c r="G35" s="195">
        <f t="shared" si="4"/>
        <v>2.5300000000000002</v>
      </c>
      <c r="H35" s="196">
        <f t="shared" si="4"/>
        <v>3.28</v>
      </c>
      <c r="I35" s="195">
        <f t="shared" si="4"/>
        <v>9.62</v>
      </c>
      <c r="J35" s="196">
        <f t="shared" si="4"/>
        <v>10.83</v>
      </c>
      <c r="K35" s="195">
        <f t="shared" si="4"/>
        <v>44.129999999999995</v>
      </c>
      <c r="L35" s="196">
        <f t="shared" si="4"/>
        <v>55.839999999999996</v>
      </c>
      <c r="M35" s="195">
        <f t="shared" si="4"/>
        <v>314</v>
      </c>
      <c r="N35" s="197">
        <f t="shared" si="4"/>
        <v>400</v>
      </c>
      <c r="O35" s="195">
        <f t="shared" si="4"/>
        <v>34.08</v>
      </c>
      <c r="P35" s="196">
        <f t="shared" si="4"/>
        <v>45.44</v>
      </c>
      <c r="Q35" s="17">
        <f>R35/R36</f>
        <v>0.23076923076923078</v>
      </c>
      <c r="R35" s="57">
        <f>AVERAGE(M35:N35)</f>
        <v>357</v>
      </c>
    </row>
    <row r="36" spans="1:18" ht="24" customHeight="1" thickBot="1">
      <c r="A36" s="101"/>
      <c r="B36" s="198"/>
      <c r="C36" s="851" t="s">
        <v>14</v>
      </c>
      <c r="D36" s="852"/>
      <c r="E36" s="199">
        <f aca="true" t="shared" si="5" ref="E36:Q36">SUM(E14+E17+E25+E29+E35)</f>
        <v>41.76</v>
      </c>
      <c r="F36" s="128">
        <f t="shared" si="5"/>
        <v>54.23</v>
      </c>
      <c r="G36" s="199">
        <f t="shared" si="5"/>
        <v>28.295</v>
      </c>
      <c r="H36" s="128">
        <f t="shared" si="5"/>
        <v>36.23</v>
      </c>
      <c r="I36" s="199">
        <f t="shared" si="5"/>
        <v>45.029999999999994</v>
      </c>
      <c r="J36" s="128">
        <f t="shared" si="5"/>
        <v>56.89</v>
      </c>
      <c r="K36" s="199">
        <f t="shared" si="5"/>
        <v>199.57</v>
      </c>
      <c r="L36" s="128">
        <f t="shared" si="5"/>
        <v>257.98</v>
      </c>
      <c r="M36" s="103">
        <f t="shared" si="5"/>
        <v>1342</v>
      </c>
      <c r="N36" s="104">
        <f t="shared" si="5"/>
        <v>1752</v>
      </c>
      <c r="O36" s="199">
        <f t="shared" si="5"/>
        <v>69.88</v>
      </c>
      <c r="P36" s="200">
        <f t="shared" si="5"/>
        <v>90.01999999999998</v>
      </c>
      <c r="Q36" s="28">
        <f t="shared" si="5"/>
        <v>1.0000000000000002</v>
      </c>
      <c r="R36" s="57">
        <f>AVERAGE(M36:N36)</f>
        <v>1547</v>
      </c>
    </row>
    <row r="37" spans="1:18" ht="15" customHeight="1" thickBot="1">
      <c r="A37" s="747"/>
      <c r="B37" s="748"/>
      <c r="C37" s="748"/>
      <c r="D37" s="748"/>
      <c r="E37" s="748"/>
      <c r="F37" s="748"/>
      <c r="G37" s="748"/>
      <c r="H37" s="748"/>
      <c r="I37" s="748"/>
      <c r="J37" s="748"/>
      <c r="K37" s="748"/>
      <c r="L37" s="748"/>
      <c r="M37" s="748"/>
      <c r="N37" s="748"/>
      <c r="O37" s="748"/>
      <c r="P37" s="749"/>
      <c r="Q37" s="7"/>
      <c r="R37" s="55"/>
    </row>
    <row r="38" spans="1:18" ht="46.5" customHeight="1">
      <c r="A38" s="201"/>
      <c r="B38" s="750" t="s">
        <v>24</v>
      </c>
      <c r="C38" s="751"/>
      <c r="D38" s="752"/>
      <c r="E38" s="202">
        <v>42</v>
      </c>
      <c r="F38" s="202">
        <v>54</v>
      </c>
      <c r="G38" s="202">
        <f>E38*Q39/C39</f>
        <v>27.3</v>
      </c>
      <c r="H38" s="202">
        <f>F38*Q38/C39</f>
        <v>32.4</v>
      </c>
      <c r="I38" s="202">
        <v>47</v>
      </c>
      <c r="J38" s="202">
        <v>60</v>
      </c>
      <c r="K38" s="202">
        <v>203</v>
      </c>
      <c r="L38" s="203">
        <v>261</v>
      </c>
      <c r="M38" s="204">
        <v>1400</v>
      </c>
      <c r="N38" s="205">
        <v>1800</v>
      </c>
      <c r="O38" s="205">
        <v>50</v>
      </c>
      <c r="P38" s="206">
        <v>45</v>
      </c>
      <c r="Q38" s="59">
        <v>60</v>
      </c>
      <c r="R38" s="55"/>
    </row>
    <row r="39" spans="1:18" ht="28.5" customHeight="1" thickBot="1">
      <c r="A39" s="207"/>
      <c r="B39" s="208" t="s">
        <v>27</v>
      </c>
      <c r="C39" s="209">
        <v>100</v>
      </c>
      <c r="D39" s="210"/>
      <c r="E39" s="47">
        <f>E36*C39/E38-C39</f>
        <v>-0.5714285714285694</v>
      </c>
      <c r="F39" s="47">
        <f>F36*C39/F38-C39</f>
        <v>0.4259259259259238</v>
      </c>
      <c r="G39" s="47">
        <f>G36*C39/G38-C39</f>
        <v>3.6446886446886424</v>
      </c>
      <c r="H39" s="47">
        <f>H36*C39/H38-C39</f>
        <v>11.820987654320973</v>
      </c>
      <c r="I39" s="47">
        <f>I36*C39/I38-C39</f>
        <v>-4.191489361702153</v>
      </c>
      <c r="J39" s="47">
        <f>J36*C39/J38-C39</f>
        <v>-5.183333333333337</v>
      </c>
      <c r="K39" s="47">
        <f>K36*C39/K38-C39</f>
        <v>-1.6896551724137936</v>
      </c>
      <c r="L39" s="48">
        <f>L36*C39/L38-C39</f>
        <v>-1.1570881226053586</v>
      </c>
      <c r="M39" s="47">
        <f>M36*C39/M38-C39</f>
        <v>-4.142857142857139</v>
      </c>
      <c r="N39" s="47">
        <f>N36*C39/N38-C39</f>
        <v>-2.6666666666666714</v>
      </c>
      <c r="O39" s="47">
        <f>O36*C39/O38-C39</f>
        <v>39.75999999999999</v>
      </c>
      <c r="P39" s="49">
        <f>P36*C39/P38-C39</f>
        <v>100.0444444444444</v>
      </c>
      <c r="Q39" s="62">
        <v>65</v>
      </c>
      <c r="R39" s="55"/>
    </row>
    <row r="40" spans="6:11" ht="12.75">
      <c r="F40" s="1"/>
      <c r="G40" s="1"/>
      <c r="H40" s="1"/>
      <c r="I40" s="1"/>
      <c r="J40" s="5"/>
      <c r="K40" s="5"/>
    </row>
    <row r="44" spans="1:13" ht="20.25">
      <c r="A44" s="65"/>
      <c r="B44" s="65" t="s">
        <v>161</v>
      </c>
      <c r="C44" s="65"/>
      <c r="D44" s="65" t="s">
        <v>162</v>
      </c>
      <c r="E44" s="65"/>
      <c r="F44" s="65"/>
      <c r="G44" s="65"/>
      <c r="H44" s="65"/>
      <c r="I44" s="65"/>
      <c r="J44" s="65"/>
      <c r="K44" s="65"/>
      <c r="M44" s="65"/>
    </row>
    <row r="45" spans="1:13" ht="2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</sheetData>
  <sheetProtection/>
  <mergeCells count="21">
    <mergeCell ref="A1:O1"/>
    <mergeCell ref="K2:O2"/>
    <mergeCell ref="A4:P4"/>
    <mergeCell ref="K8:L9"/>
    <mergeCell ref="C7:D9"/>
    <mergeCell ref="G9:H9"/>
    <mergeCell ref="E7:L7"/>
    <mergeCell ref="C35:D35"/>
    <mergeCell ref="B3:P3"/>
    <mergeCell ref="M7:N9"/>
    <mergeCell ref="O7:P9"/>
    <mergeCell ref="C36:D36"/>
    <mergeCell ref="I8:J9"/>
    <mergeCell ref="E8:H8"/>
    <mergeCell ref="B38:D38"/>
    <mergeCell ref="C14:D14"/>
    <mergeCell ref="C17:D17"/>
    <mergeCell ref="C25:D25"/>
    <mergeCell ref="C29:D29"/>
    <mergeCell ref="E9:F9"/>
    <mergeCell ref="A37:P37"/>
  </mergeCells>
  <conditionalFormatting sqref="G17 R17">
    <cfRule type="duplicateValues" priority="13" dxfId="130" stopIfTrue="1">
      <formula>AND(COUNTIF($G$17:$G$17,G17)+COUNTIF($R$17:$R$17,G17)&gt;1,NOT(ISBLANK(G17)))</formula>
    </cfRule>
  </conditionalFormatting>
  <conditionalFormatting sqref="F14 J14:O14 R14">
    <cfRule type="duplicateValues" priority="12" dxfId="130" stopIfTrue="1">
      <formula>AND(COUNTIF($F$14:$F$14,F14)+COUNTIF($J$14:$O$14,F14)+COUNTIF($R$14:$R$14,F14)&gt;1,NOT(ISBLANK(F14)))</formula>
    </cfRule>
  </conditionalFormatting>
  <conditionalFormatting sqref="H17">
    <cfRule type="duplicateValues" priority="11" dxfId="130" stopIfTrue="1">
      <formula>AND(COUNTIF($H$17:$H$17,H17)&gt;1,NOT(ISBLANK(H17)))</formula>
    </cfRule>
  </conditionalFormatting>
  <conditionalFormatting sqref="H14">
    <cfRule type="duplicateValues" priority="10" dxfId="130" stopIfTrue="1">
      <formula>AND(COUNTIF($H$14:$H$14,H14)&gt;1,NOT(ISBLANK(H14)))</formula>
    </cfRule>
  </conditionalFormatting>
  <conditionalFormatting sqref="E14">
    <cfRule type="duplicateValues" priority="9" dxfId="130" stopIfTrue="1">
      <formula>AND(COUNTIF($E$14:$E$14,E14)&gt;1,NOT(ISBLANK(E14)))</formula>
    </cfRule>
  </conditionalFormatting>
  <conditionalFormatting sqref="G14">
    <cfRule type="duplicateValues" priority="8" dxfId="130" stopIfTrue="1">
      <formula>AND(COUNTIF($G$14:$G$14,G14)&gt;1,NOT(ISBLANK(G14)))</formula>
    </cfRule>
  </conditionalFormatting>
  <conditionalFormatting sqref="I14">
    <cfRule type="duplicateValues" priority="7" dxfId="130" stopIfTrue="1">
      <formula>AND(COUNTIF($I$14:$I$14,I14)&gt;1,NOT(ISBLANK(I14)))</formula>
    </cfRule>
  </conditionalFormatting>
  <conditionalFormatting sqref="F17">
    <cfRule type="duplicateValues" priority="4" dxfId="130" stopIfTrue="1">
      <formula>AND(COUNTIF($F$17:$F$17,F17)&gt;1,NOT(ISBLANK(F17)))</formula>
    </cfRule>
  </conditionalFormatting>
  <conditionalFormatting sqref="E17">
    <cfRule type="duplicateValues" priority="3" dxfId="130" stopIfTrue="1">
      <formula>AND(COUNTIF($E$17:$E$17,E17)&gt;1,NOT(ISBLANK(E17)))</formula>
    </cfRule>
  </conditionalFormatting>
  <conditionalFormatting sqref="I17">
    <cfRule type="duplicateValues" priority="2" dxfId="130" stopIfTrue="1">
      <formula>AND(COUNTIF($I$17:$I$17,I17)&gt;1,NOT(ISBLANK(I17)))</formula>
    </cfRule>
  </conditionalFormatting>
  <conditionalFormatting sqref="J17:P17">
    <cfRule type="duplicateValues" priority="1" dxfId="130" stopIfTrue="1">
      <formula>AND(COUNTIF($J$17:$P$17,J17)&gt;1,NOT(ISBLANK(J17)))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70" zoomScaleNormal="70" zoomScalePageLayoutView="0" workbookViewId="0" topLeftCell="A24">
      <selection activeCell="G29" sqref="G29"/>
    </sheetView>
  </sheetViews>
  <sheetFormatPr defaultColWidth="9.00390625" defaultRowHeight="12.75"/>
  <cols>
    <col min="1" max="1" width="8.375" style="0" customWidth="1"/>
    <col min="2" max="2" width="50.125" style="0" customWidth="1"/>
    <col min="3" max="3" width="7.75390625" style="0" customWidth="1"/>
    <col min="4" max="4" width="8.25390625" style="0" customWidth="1"/>
    <col min="5" max="5" width="9.25390625" style="0" customWidth="1"/>
    <col min="6" max="6" width="8.875" style="0" customWidth="1"/>
    <col min="7" max="7" width="9.25390625" style="0" customWidth="1"/>
    <col min="8" max="8" width="9.75390625" style="0" customWidth="1"/>
    <col min="9" max="9" width="9.375" style="0" customWidth="1"/>
    <col min="10" max="10" width="9.125" style="0" customWidth="1"/>
    <col min="11" max="11" width="9.375" style="0" customWidth="1"/>
    <col min="12" max="12" width="10.25390625" style="0" customWidth="1"/>
    <col min="13" max="13" width="8.375" style="0" customWidth="1"/>
    <col min="14" max="14" width="8.75390625" style="0" customWidth="1"/>
    <col min="15" max="15" width="9.25390625" style="0" customWidth="1"/>
    <col min="16" max="16" width="9.875" style="0" customWidth="1"/>
    <col min="17" max="17" width="5.75390625" style="0" customWidth="1"/>
  </cols>
  <sheetData>
    <row r="1" spans="1:16" ht="20.25">
      <c r="A1" s="760" t="s">
        <v>160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65"/>
    </row>
    <row r="2" spans="1:16" ht="27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761" t="s">
        <v>158</v>
      </c>
      <c r="L2" s="761"/>
      <c r="M2" s="761"/>
      <c r="N2" s="761"/>
      <c r="O2" s="761"/>
      <c r="P2" s="65"/>
    </row>
    <row r="3" spans="1:18" ht="33.75" customHeight="1">
      <c r="A3" s="65"/>
      <c r="B3" s="763" t="s">
        <v>203</v>
      </c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R3" s="3"/>
    </row>
    <row r="4" spans="1:18" ht="61.5" customHeight="1">
      <c r="A4" s="762" t="s">
        <v>159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R4" s="3"/>
    </row>
    <row r="5" spans="1:17" ht="33" customHeight="1">
      <c r="A5" s="8"/>
      <c r="B5" s="2" t="s">
        <v>113</v>
      </c>
      <c r="C5" s="2"/>
      <c r="D5" s="4" t="s">
        <v>78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2:16" ht="16.5" thickBot="1"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8" ht="54" customHeight="1" thickBot="1">
      <c r="A7" s="263" t="s">
        <v>79</v>
      </c>
      <c r="B7" s="475" t="s">
        <v>20</v>
      </c>
      <c r="C7" s="869" t="s">
        <v>21</v>
      </c>
      <c r="D7" s="870"/>
      <c r="E7" s="869" t="s">
        <v>22</v>
      </c>
      <c r="F7" s="875"/>
      <c r="G7" s="875"/>
      <c r="H7" s="875"/>
      <c r="I7" s="875"/>
      <c r="J7" s="875"/>
      <c r="K7" s="875"/>
      <c r="L7" s="868"/>
      <c r="M7" s="879" t="s">
        <v>23</v>
      </c>
      <c r="N7" s="880"/>
      <c r="O7" s="857" t="s">
        <v>41</v>
      </c>
      <c r="P7" s="858"/>
      <c r="Q7" s="6"/>
      <c r="R7" s="55"/>
    </row>
    <row r="8" spans="1:18" ht="31.5" customHeight="1" thickBot="1">
      <c r="A8" s="278"/>
      <c r="B8" s="279"/>
      <c r="C8" s="871"/>
      <c r="D8" s="872"/>
      <c r="E8" s="876" t="s">
        <v>7</v>
      </c>
      <c r="F8" s="877"/>
      <c r="G8" s="877"/>
      <c r="H8" s="878"/>
      <c r="I8" s="863" t="s">
        <v>8</v>
      </c>
      <c r="J8" s="864"/>
      <c r="K8" s="863" t="s">
        <v>9</v>
      </c>
      <c r="L8" s="864"/>
      <c r="M8" s="881"/>
      <c r="N8" s="842"/>
      <c r="O8" s="859"/>
      <c r="P8" s="860"/>
      <c r="Q8" s="9"/>
      <c r="R8" s="55"/>
    </row>
    <row r="9" spans="1:18" ht="28.5" customHeight="1" thickBot="1">
      <c r="A9" s="280"/>
      <c r="B9" s="281"/>
      <c r="C9" s="873"/>
      <c r="D9" s="874"/>
      <c r="E9" s="867" t="s">
        <v>28</v>
      </c>
      <c r="F9" s="868"/>
      <c r="G9" s="855" t="s">
        <v>29</v>
      </c>
      <c r="H9" s="856"/>
      <c r="I9" s="884"/>
      <c r="J9" s="856"/>
      <c r="K9" s="865"/>
      <c r="L9" s="866"/>
      <c r="M9" s="882"/>
      <c r="N9" s="883"/>
      <c r="O9" s="861"/>
      <c r="P9" s="862"/>
      <c r="Q9" s="10"/>
      <c r="R9" s="55"/>
    </row>
    <row r="10" spans="1:18" ht="31.5" customHeight="1" thickBot="1">
      <c r="A10" s="72"/>
      <c r="B10" s="642" t="s">
        <v>0</v>
      </c>
      <c r="C10" s="643" t="s">
        <v>80</v>
      </c>
      <c r="D10" s="644" t="s">
        <v>81</v>
      </c>
      <c r="E10" s="645" t="s">
        <v>80</v>
      </c>
      <c r="F10" s="646" t="s">
        <v>81</v>
      </c>
      <c r="G10" s="643" t="s">
        <v>80</v>
      </c>
      <c r="H10" s="644" t="s">
        <v>81</v>
      </c>
      <c r="I10" s="645" t="s">
        <v>80</v>
      </c>
      <c r="J10" s="646" t="s">
        <v>81</v>
      </c>
      <c r="K10" s="643" t="s">
        <v>80</v>
      </c>
      <c r="L10" s="644" t="s">
        <v>81</v>
      </c>
      <c r="M10" s="645" t="s">
        <v>80</v>
      </c>
      <c r="N10" s="646" t="s">
        <v>81</v>
      </c>
      <c r="O10" s="643" t="s">
        <v>80</v>
      </c>
      <c r="P10" s="644" t="s">
        <v>81</v>
      </c>
      <c r="Q10" s="10"/>
      <c r="R10" s="55"/>
    </row>
    <row r="11" spans="1:18" ht="33" customHeight="1">
      <c r="A11" s="77">
        <v>178</v>
      </c>
      <c r="B11" s="647" t="s">
        <v>94</v>
      </c>
      <c r="C11" s="214">
        <v>150</v>
      </c>
      <c r="D11" s="215">
        <v>200</v>
      </c>
      <c r="E11" s="121">
        <v>3.61</v>
      </c>
      <c r="F11" s="122">
        <v>4.81</v>
      </c>
      <c r="G11" s="121">
        <v>3.53</v>
      </c>
      <c r="H11" s="122">
        <v>3.68</v>
      </c>
      <c r="I11" s="121">
        <v>4.81</v>
      </c>
      <c r="J11" s="122">
        <v>6.41</v>
      </c>
      <c r="K11" s="121">
        <v>19.75</v>
      </c>
      <c r="L11" s="122">
        <v>26.34</v>
      </c>
      <c r="M11" s="123">
        <v>148</v>
      </c>
      <c r="N11" s="124">
        <v>197</v>
      </c>
      <c r="O11" s="123">
        <v>0.69</v>
      </c>
      <c r="P11" s="216">
        <v>0.92</v>
      </c>
      <c r="Q11" s="10"/>
      <c r="R11" s="55"/>
    </row>
    <row r="12" spans="1:18" ht="27" customHeight="1">
      <c r="A12" s="88">
        <v>1</v>
      </c>
      <c r="B12" s="648" t="s">
        <v>177</v>
      </c>
      <c r="C12" s="90" t="s">
        <v>82</v>
      </c>
      <c r="D12" s="171" t="s">
        <v>83</v>
      </c>
      <c r="E12" s="94">
        <v>2.35</v>
      </c>
      <c r="F12" s="95">
        <v>3.1</v>
      </c>
      <c r="G12" s="94">
        <v>2.07</v>
      </c>
      <c r="H12" s="95">
        <v>0.04</v>
      </c>
      <c r="I12" s="94">
        <v>3.32</v>
      </c>
      <c r="J12" s="95">
        <v>5.4</v>
      </c>
      <c r="K12" s="94">
        <v>14.84</v>
      </c>
      <c r="L12" s="95">
        <v>19.77</v>
      </c>
      <c r="M12" s="98">
        <v>95</v>
      </c>
      <c r="N12" s="99">
        <v>115</v>
      </c>
      <c r="O12" s="98"/>
      <c r="P12" s="99"/>
      <c r="Q12" s="12"/>
      <c r="R12" s="55"/>
    </row>
    <row r="13" spans="1:18" ht="29.25" customHeight="1">
      <c r="A13" s="88">
        <v>394</v>
      </c>
      <c r="B13" s="649" t="s">
        <v>15</v>
      </c>
      <c r="C13" s="190">
        <v>150</v>
      </c>
      <c r="D13" s="191">
        <v>200</v>
      </c>
      <c r="E13" s="94">
        <v>2.52</v>
      </c>
      <c r="F13" s="95">
        <v>3.77</v>
      </c>
      <c r="G13" s="94">
        <v>2.42</v>
      </c>
      <c r="H13" s="95">
        <v>3.27</v>
      </c>
      <c r="I13" s="94">
        <v>2.65</v>
      </c>
      <c r="J13" s="93">
        <v>4.16</v>
      </c>
      <c r="K13" s="94">
        <v>15.63</v>
      </c>
      <c r="L13" s="95">
        <v>15.09</v>
      </c>
      <c r="M13" s="98">
        <v>77</v>
      </c>
      <c r="N13" s="97">
        <v>103</v>
      </c>
      <c r="O13" s="98">
        <v>0.19</v>
      </c>
      <c r="P13" s="99">
        <v>0.29</v>
      </c>
      <c r="Q13" s="14"/>
      <c r="R13" s="55"/>
    </row>
    <row r="14" spans="1:18" ht="31.5" customHeight="1" thickBot="1">
      <c r="A14" s="101"/>
      <c r="B14" s="218"/>
      <c r="C14" s="759" t="s">
        <v>5</v>
      </c>
      <c r="D14" s="756"/>
      <c r="E14" s="107">
        <f>SUM(E11:E13)</f>
        <v>8.48</v>
      </c>
      <c r="F14" s="107">
        <f>SUM(F11:F13)</f>
        <v>11.68</v>
      </c>
      <c r="G14" s="107">
        <f>SUM(G11:G13)</f>
        <v>8.02</v>
      </c>
      <c r="H14" s="107">
        <f>SUM(H11:H13)</f>
        <v>6.99</v>
      </c>
      <c r="I14" s="107">
        <f>SUM(I11:I13)</f>
        <v>10.78</v>
      </c>
      <c r="J14" s="107">
        <f>SUM(J11:J13)</f>
        <v>15.97</v>
      </c>
      <c r="K14" s="107">
        <f>SUM(K11:K13)</f>
        <v>50.220000000000006</v>
      </c>
      <c r="L14" s="107">
        <f>SUM(L11:L13)</f>
        <v>61.2</v>
      </c>
      <c r="M14" s="107">
        <f>SUM(M11:M13)</f>
        <v>320</v>
      </c>
      <c r="N14" s="107">
        <f>SUM(N11:N13)</f>
        <v>415</v>
      </c>
      <c r="O14" s="107">
        <f>SUM(O11:O13)</f>
        <v>0.8799999999999999</v>
      </c>
      <c r="P14" s="107">
        <f>SUM(P11:P13)</f>
        <v>1.21</v>
      </c>
      <c r="Q14" s="17">
        <f>R14/R37</f>
        <v>0.2374031007751938</v>
      </c>
      <c r="R14" s="61">
        <f>AVERAGE(M14:N14)</f>
        <v>367.5</v>
      </c>
    </row>
    <row r="15" spans="1:18" ht="32.25" customHeight="1">
      <c r="A15" s="108"/>
      <c r="B15" s="133" t="s">
        <v>1</v>
      </c>
      <c r="C15" s="110"/>
      <c r="D15" s="111"/>
      <c r="E15" s="112"/>
      <c r="F15" s="113" t="s">
        <v>6</v>
      </c>
      <c r="G15" s="114"/>
      <c r="H15" s="113"/>
      <c r="I15" s="114"/>
      <c r="J15" s="113"/>
      <c r="K15" s="114"/>
      <c r="L15" s="113" t="s">
        <v>6</v>
      </c>
      <c r="M15" s="114"/>
      <c r="N15" s="650"/>
      <c r="O15" s="112"/>
      <c r="P15" s="117"/>
      <c r="Q15" s="13"/>
      <c r="R15" s="55"/>
    </row>
    <row r="16" spans="1:18" ht="29.25" customHeight="1">
      <c r="A16" s="88"/>
      <c r="B16" s="119" t="s">
        <v>204</v>
      </c>
      <c r="C16" s="212">
        <v>150</v>
      </c>
      <c r="D16" s="187">
        <v>150</v>
      </c>
      <c r="E16" s="121">
        <v>0.6</v>
      </c>
      <c r="F16" s="612">
        <v>0.57</v>
      </c>
      <c r="G16" s="121"/>
      <c r="H16" s="122"/>
      <c r="I16" s="244">
        <v>0.24</v>
      </c>
      <c r="J16" s="250">
        <v>0.25</v>
      </c>
      <c r="K16" s="244">
        <v>18.85</v>
      </c>
      <c r="L16" s="244">
        <v>18.18</v>
      </c>
      <c r="M16" s="244">
        <v>82</v>
      </c>
      <c r="N16" s="250">
        <v>79</v>
      </c>
      <c r="O16" s="123">
        <v>17</v>
      </c>
      <c r="P16" s="124">
        <v>16</v>
      </c>
      <c r="Q16" s="13"/>
      <c r="R16" s="55"/>
    </row>
    <row r="17" spans="1:18" ht="33.75" customHeight="1" thickBot="1">
      <c r="A17" s="101"/>
      <c r="B17" s="102"/>
      <c r="C17" s="759" t="s">
        <v>5</v>
      </c>
      <c r="D17" s="756"/>
      <c r="E17" s="105">
        <f>SUM(E16:E16)</f>
        <v>0.6</v>
      </c>
      <c r="F17" s="103">
        <f>SUM(F16:F16)</f>
        <v>0.57</v>
      </c>
      <c r="G17" s="105"/>
      <c r="H17" s="106"/>
      <c r="I17" s="105">
        <f aca="true" t="shared" si="0" ref="I17:P17">SUM(I16:I16)</f>
        <v>0.24</v>
      </c>
      <c r="J17" s="103">
        <f t="shared" si="0"/>
        <v>0.25</v>
      </c>
      <c r="K17" s="105">
        <f t="shared" si="0"/>
        <v>18.85</v>
      </c>
      <c r="L17" s="103">
        <f t="shared" si="0"/>
        <v>18.18</v>
      </c>
      <c r="M17" s="105">
        <f t="shared" si="0"/>
        <v>82</v>
      </c>
      <c r="N17" s="103">
        <f t="shared" si="0"/>
        <v>79</v>
      </c>
      <c r="O17" s="105">
        <f t="shared" si="0"/>
        <v>17</v>
      </c>
      <c r="P17" s="489">
        <f t="shared" si="0"/>
        <v>16</v>
      </c>
      <c r="Q17" s="17">
        <f>R17/R37</f>
        <v>0.052002583979328165</v>
      </c>
      <c r="R17" s="58">
        <f>AVERAGE(M17:N17)</f>
        <v>80.5</v>
      </c>
    </row>
    <row r="18" spans="1:18" ht="34.5" customHeight="1">
      <c r="A18" s="108"/>
      <c r="B18" s="133" t="s">
        <v>2</v>
      </c>
      <c r="C18" s="110"/>
      <c r="D18" s="111"/>
      <c r="E18" s="112"/>
      <c r="F18" s="113"/>
      <c r="G18" s="115"/>
      <c r="H18" s="134"/>
      <c r="I18" s="114"/>
      <c r="J18" s="113"/>
      <c r="K18" s="115"/>
      <c r="L18" s="134"/>
      <c r="M18" s="114"/>
      <c r="N18" s="135"/>
      <c r="O18" s="136"/>
      <c r="P18" s="117"/>
      <c r="Q18" s="19"/>
      <c r="R18" s="55"/>
    </row>
    <row r="19" spans="1:18" ht="43.5" customHeight="1">
      <c r="A19" s="88">
        <v>34</v>
      </c>
      <c r="B19" s="509" t="s">
        <v>182</v>
      </c>
      <c r="C19" s="609">
        <v>40</v>
      </c>
      <c r="D19" s="297">
        <v>60</v>
      </c>
      <c r="E19" s="228">
        <v>0.51</v>
      </c>
      <c r="F19" s="229">
        <v>0.77</v>
      </c>
      <c r="G19" s="145"/>
      <c r="H19" s="146"/>
      <c r="I19" s="228">
        <v>2.5</v>
      </c>
      <c r="J19" s="229">
        <v>3.6</v>
      </c>
      <c r="K19" s="567">
        <v>7.65</v>
      </c>
      <c r="L19" s="568">
        <v>11.48</v>
      </c>
      <c r="M19" s="230">
        <v>38</v>
      </c>
      <c r="N19" s="231">
        <v>57</v>
      </c>
      <c r="O19" s="98">
        <v>3.92</v>
      </c>
      <c r="P19" s="99">
        <v>5.88</v>
      </c>
      <c r="Q19" s="19"/>
      <c r="R19" s="55"/>
    </row>
    <row r="20" spans="1:18" ht="54" customHeight="1">
      <c r="A20" s="88">
        <v>83</v>
      </c>
      <c r="B20" s="142" t="s">
        <v>55</v>
      </c>
      <c r="C20" s="609">
        <v>150</v>
      </c>
      <c r="D20" s="297">
        <v>200</v>
      </c>
      <c r="E20" s="564">
        <v>1.67</v>
      </c>
      <c r="F20" s="565">
        <v>2.23</v>
      </c>
      <c r="G20" s="92">
        <v>1.7</v>
      </c>
      <c r="H20" s="569">
        <v>1.9</v>
      </c>
      <c r="I20" s="564">
        <v>3.6</v>
      </c>
      <c r="J20" s="565">
        <v>4.3</v>
      </c>
      <c r="K20" s="651">
        <v>11.7</v>
      </c>
      <c r="L20" s="652">
        <v>15.6</v>
      </c>
      <c r="M20" s="564">
        <v>84</v>
      </c>
      <c r="N20" s="566">
        <v>112</v>
      </c>
      <c r="O20" s="98">
        <v>8.96</v>
      </c>
      <c r="P20" s="99">
        <v>11.2</v>
      </c>
      <c r="Q20" s="19"/>
      <c r="R20" s="55"/>
    </row>
    <row r="21" spans="1:18" ht="35.25" customHeight="1">
      <c r="A21" s="179">
        <v>289</v>
      </c>
      <c r="B21" s="89" t="s">
        <v>128</v>
      </c>
      <c r="C21" s="227" t="s">
        <v>18</v>
      </c>
      <c r="D21" s="191" t="s">
        <v>38</v>
      </c>
      <c r="E21" s="94">
        <v>3.69</v>
      </c>
      <c r="F21" s="95">
        <v>5.17</v>
      </c>
      <c r="G21" s="92">
        <v>3.6</v>
      </c>
      <c r="H21" s="93">
        <v>5</v>
      </c>
      <c r="I21" s="94">
        <v>4.61</v>
      </c>
      <c r="J21" s="95">
        <v>5.7</v>
      </c>
      <c r="K21" s="92">
        <v>5.58</v>
      </c>
      <c r="L21" s="93">
        <v>7.72</v>
      </c>
      <c r="M21" s="98">
        <v>94</v>
      </c>
      <c r="N21" s="99">
        <v>132</v>
      </c>
      <c r="O21" s="123">
        <v>0.3</v>
      </c>
      <c r="P21" s="193">
        <v>0.42</v>
      </c>
      <c r="Q21" s="19"/>
      <c r="R21" s="55"/>
    </row>
    <row r="22" spans="1:18" ht="33.75" customHeight="1">
      <c r="A22" s="88">
        <v>337</v>
      </c>
      <c r="B22" s="232" t="s">
        <v>136</v>
      </c>
      <c r="C22" s="143">
        <v>100</v>
      </c>
      <c r="D22" s="144">
        <v>130</v>
      </c>
      <c r="E22" s="157">
        <v>2.02</v>
      </c>
      <c r="F22" s="95">
        <v>2.62</v>
      </c>
      <c r="G22" s="92">
        <v>0.84</v>
      </c>
      <c r="H22" s="93">
        <v>1.8</v>
      </c>
      <c r="I22" s="157">
        <v>3.02</v>
      </c>
      <c r="J22" s="95">
        <v>3.92</v>
      </c>
      <c r="K22" s="158">
        <v>10.53</v>
      </c>
      <c r="L22" s="93">
        <v>13.69</v>
      </c>
      <c r="M22" s="159">
        <v>73</v>
      </c>
      <c r="N22" s="99">
        <v>95</v>
      </c>
      <c r="O22" s="98">
        <v>16.64</v>
      </c>
      <c r="P22" s="160">
        <v>21.63</v>
      </c>
      <c r="Q22" s="19"/>
      <c r="R22" s="55"/>
    </row>
    <row r="23" spans="1:18" ht="33.75" customHeight="1">
      <c r="A23" s="88">
        <v>378</v>
      </c>
      <c r="B23" s="89" t="s">
        <v>92</v>
      </c>
      <c r="C23" s="181">
        <v>150</v>
      </c>
      <c r="D23" s="182">
        <v>200</v>
      </c>
      <c r="E23" s="121">
        <v>0.075</v>
      </c>
      <c r="F23" s="122">
        <v>0.1</v>
      </c>
      <c r="G23" s="121"/>
      <c r="H23" s="122"/>
      <c r="I23" s="121">
        <v>0.03</v>
      </c>
      <c r="J23" s="122">
        <v>0.04</v>
      </c>
      <c r="K23" s="121">
        <v>19.6</v>
      </c>
      <c r="L23" s="122">
        <v>26.14</v>
      </c>
      <c r="M23" s="123">
        <v>79</v>
      </c>
      <c r="N23" s="124">
        <v>105</v>
      </c>
      <c r="O23" s="123">
        <v>1.38</v>
      </c>
      <c r="P23" s="124">
        <v>1.84</v>
      </c>
      <c r="Q23" s="19"/>
      <c r="R23" s="55"/>
    </row>
    <row r="24" spans="1:18" ht="30.75" customHeight="1">
      <c r="A24" s="88">
        <v>700</v>
      </c>
      <c r="B24" s="653" t="s">
        <v>13</v>
      </c>
      <c r="C24" s="259">
        <v>40</v>
      </c>
      <c r="D24" s="163">
        <v>50</v>
      </c>
      <c r="E24" s="83">
        <v>3.08</v>
      </c>
      <c r="F24" s="164">
        <v>4</v>
      </c>
      <c r="G24" s="83"/>
      <c r="H24" s="164"/>
      <c r="I24" s="83">
        <v>0.53</v>
      </c>
      <c r="J24" s="164">
        <v>0.66</v>
      </c>
      <c r="K24" s="83">
        <v>15.08</v>
      </c>
      <c r="L24" s="164">
        <v>18.85</v>
      </c>
      <c r="M24" s="165">
        <v>80</v>
      </c>
      <c r="N24" s="166">
        <v>100</v>
      </c>
      <c r="O24" s="167"/>
      <c r="P24" s="168"/>
      <c r="Q24" s="19"/>
      <c r="R24" s="55"/>
    </row>
    <row r="25" spans="1:18" ht="36.75" customHeight="1" thickBot="1">
      <c r="A25" s="101"/>
      <c r="B25" s="102"/>
      <c r="C25" s="759" t="s">
        <v>5</v>
      </c>
      <c r="D25" s="756"/>
      <c r="E25" s="105">
        <f aca="true" t="shared" si="1" ref="E25:P25">SUM(E19:E24)</f>
        <v>11.044999999999998</v>
      </c>
      <c r="F25" s="106">
        <f t="shared" si="1"/>
        <v>14.889999999999999</v>
      </c>
      <c r="G25" s="103">
        <f t="shared" si="1"/>
        <v>6.14</v>
      </c>
      <c r="H25" s="104">
        <f t="shared" si="1"/>
        <v>8.700000000000001</v>
      </c>
      <c r="I25" s="105">
        <f t="shared" si="1"/>
        <v>14.29</v>
      </c>
      <c r="J25" s="106">
        <f t="shared" si="1"/>
        <v>18.220000000000002</v>
      </c>
      <c r="K25" s="103">
        <f t="shared" si="1"/>
        <v>70.14</v>
      </c>
      <c r="L25" s="104">
        <f t="shared" si="1"/>
        <v>93.47999999999999</v>
      </c>
      <c r="M25" s="105">
        <f t="shared" si="1"/>
        <v>448</v>
      </c>
      <c r="N25" s="106">
        <f t="shared" si="1"/>
        <v>601</v>
      </c>
      <c r="O25" s="105">
        <f t="shared" si="1"/>
        <v>31.2</v>
      </c>
      <c r="P25" s="106">
        <f t="shared" si="1"/>
        <v>40.97</v>
      </c>
      <c r="Q25" s="17">
        <f>R25/R37</f>
        <v>0.33882428940568476</v>
      </c>
      <c r="R25" s="61">
        <f>AVERAGE(M25:N25)</f>
        <v>524.5</v>
      </c>
    </row>
    <row r="26" spans="1:18" ht="36.75" customHeight="1">
      <c r="A26" s="108"/>
      <c r="B26" s="133" t="s">
        <v>43</v>
      </c>
      <c r="C26" s="110"/>
      <c r="D26" s="111"/>
      <c r="E26" s="112"/>
      <c r="F26" s="113"/>
      <c r="G26" s="114"/>
      <c r="H26" s="113"/>
      <c r="I26" s="115"/>
      <c r="J26" s="134"/>
      <c r="K26" s="114"/>
      <c r="L26" s="113"/>
      <c r="M26" s="114"/>
      <c r="N26" s="135"/>
      <c r="O26" s="486"/>
      <c r="P26" s="117"/>
      <c r="Q26" s="17"/>
      <c r="R26" s="55"/>
    </row>
    <row r="27" spans="1:18" ht="29.25" customHeight="1">
      <c r="A27" s="179">
        <v>401</v>
      </c>
      <c r="B27" s="119" t="s">
        <v>98</v>
      </c>
      <c r="C27" s="120">
        <v>150</v>
      </c>
      <c r="D27" s="161">
        <v>180</v>
      </c>
      <c r="E27" s="121">
        <v>5.35</v>
      </c>
      <c r="F27" s="122">
        <v>6.42</v>
      </c>
      <c r="G27" s="121">
        <v>5.35</v>
      </c>
      <c r="H27" s="122">
        <v>6.42</v>
      </c>
      <c r="I27" s="121">
        <v>5.8</v>
      </c>
      <c r="J27" s="122">
        <v>6.96</v>
      </c>
      <c r="K27" s="121">
        <v>17.05</v>
      </c>
      <c r="L27" s="122">
        <v>20.46</v>
      </c>
      <c r="M27" s="123">
        <v>120</v>
      </c>
      <c r="N27" s="124">
        <v>144</v>
      </c>
      <c r="O27" s="123">
        <v>0.2</v>
      </c>
      <c r="P27" s="124">
        <v>0.4</v>
      </c>
      <c r="Q27" s="17"/>
      <c r="R27" s="55"/>
    </row>
    <row r="28" spans="1:18" ht="23.25" customHeight="1">
      <c r="A28" s="891">
        <v>2</v>
      </c>
      <c r="B28" s="341" t="s">
        <v>120</v>
      </c>
      <c r="C28" s="91" t="s">
        <v>206</v>
      </c>
      <c r="D28" s="91" t="s">
        <v>131</v>
      </c>
      <c r="E28" s="892">
        <v>1.92</v>
      </c>
      <c r="F28" s="893">
        <v>2.32</v>
      </c>
      <c r="G28" s="892"/>
      <c r="H28" s="893"/>
      <c r="I28" s="892">
        <v>0.23</v>
      </c>
      <c r="J28" s="893">
        <v>0.27</v>
      </c>
      <c r="K28" s="892">
        <v>15.26</v>
      </c>
      <c r="L28" s="893">
        <v>21.21</v>
      </c>
      <c r="M28" s="894">
        <v>67</v>
      </c>
      <c r="N28" s="895">
        <v>91</v>
      </c>
      <c r="O28" s="894"/>
      <c r="P28" s="896"/>
      <c r="Q28" s="20"/>
      <c r="R28" s="55"/>
    </row>
    <row r="29" spans="1:18" ht="30" customHeight="1" thickBot="1">
      <c r="A29" s="101"/>
      <c r="B29" s="102"/>
      <c r="C29" s="759" t="s">
        <v>5</v>
      </c>
      <c r="D29" s="756"/>
      <c r="E29" s="233">
        <f aca="true" t="shared" si="2" ref="E29:P29">SUM(E27:E28)</f>
        <v>7.27</v>
      </c>
      <c r="F29" s="234">
        <f t="shared" si="2"/>
        <v>8.74</v>
      </c>
      <c r="G29" s="233">
        <f t="shared" si="2"/>
        <v>5.35</v>
      </c>
      <c r="H29" s="234">
        <f t="shared" si="2"/>
        <v>6.42</v>
      </c>
      <c r="I29" s="507">
        <f t="shared" si="2"/>
        <v>6.03</v>
      </c>
      <c r="J29" s="508">
        <f t="shared" si="2"/>
        <v>7.23</v>
      </c>
      <c r="K29" s="233">
        <f t="shared" si="2"/>
        <v>32.31</v>
      </c>
      <c r="L29" s="234">
        <f t="shared" si="2"/>
        <v>41.67</v>
      </c>
      <c r="M29" s="233">
        <f t="shared" si="2"/>
        <v>187</v>
      </c>
      <c r="N29" s="234">
        <f t="shared" si="2"/>
        <v>235</v>
      </c>
      <c r="O29" s="507">
        <f t="shared" si="2"/>
        <v>0.2</v>
      </c>
      <c r="P29" s="234">
        <f t="shared" si="2"/>
        <v>0.4</v>
      </c>
      <c r="Q29" s="17">
        <f>R29/R37</f>
        <v>0.13630490956072353</v>
      </c>
      <c r="R29" s="61">
        <f>AVERAGE(M29:N29)</f>
        <v>211</v>
      </c>
    </row>
    <row r="30" spans="1:18" ht="27.75" customHeight="1">
      <c r="A30" s="108"/>
      <c r="B30" s="175" t="s">
        <v>42</v>
      </c>
      <c r="C30" s="110"/>
      <c r="D30" s="111"/>
      <c r="E30" s="654"/>
      <c r="F30" s="134"/>
      <c r="G30" s="114"/>
      <c r="H30" s="113"/>
      <c r="I30" s="115"/>
      <c r="J30" s="134"/>
      <c r="K30" s="114"/>
      <c r="L30" s="113"/>
      <c r="M30" s="115"/>
      <c r="N30" s="135"/>
      <c r="O30" s="136"/>
      <c r="P30" s="117"/>
      <c r="Q30" s="19"/>
      <c r="R30" s="55"/>
    </row>
    <row r="31" spans="1:18" ht="38.25" customHeight="1">
      <c r="A31" s="317">
        <v>38</v>
      </c>
      <c r="B31" s="509" t="s">
        <v>157</v>
      </c>
      <c r="C31" s="609">
        <v>40</v>
      </c>
      <c r="D31" s="187">
        <v>60</v>
      </c>
      <c r="E31" s="655">
        <v>0.43</v>
      </c>
      <c r="F31" s="656">
        <v>0.64</v>
      </c>
      <c r="G31" s="94"/>
      <c r="H31" s="95"/>
      <c r="I31" s="655">
        <v>0.7</v>
      </c>
      <c r="J31" s="656">
        <v>1.1</v>
      </c>
      <c r="K31" s="657">
        <v>7.86</v>
      </c>
      <c r="L31" s="658">
        <v>11.8</v>
      </c>
      <c r="M31" s="659">
        <v>18</v>
      </c>
      <c r="N31" s="660">
        <v>27</v>
      </c>
      <c r="O31" s="98">
        <v>3.9</v>
      </c>
      <c r="P31" s="99">
        <v>5.85</v>
      </c>
      <c r="Q31" s="19"/>
      <c r="R31" s="55"/>
    </row>
    <row r="32" spans="1:18" ht="42.75" customHeight="1">
      <c r="A32" s="316" t="s">
        <v>137</v>
      </c>
      <c r="B32" s="509" t="s">
        <v>125</v>
      </c>
      <c r="C32" s="609">
        <v>70</v>
      </c>
      <c r="D32" s="187">
        <v>90</v>
      </c>
      <c r="E32" s="567">
        <v>9.94</v>
      </c>
      <c r="F32" s="656">
        <v>12.43</v>
      </c>
      <c r="G32" s="83">
        <v>6.5</v>
      </c>
      <c r="H32" s="164">
        <v>7.43</v>
      </c>
      <c r="I32" s="567">
        <v>8.29</v>
      </c>
      <c r="J32" s="656">
        <v>10.36</v>
      </c>
      <c r="K32" s="228">
        <v>3.18</v>
      </c>
      <c r="L32" s="658">
        <v>3.97</v>
      </c>
      <c r="M32" s="610">
        <v>108</v>
      </c>
      <c r="N32" s="660">
        <v>135</v>
      </c>
      <c r="O32" s="98">
        <v>0.68</v>
      </c>
      <c r="P32" s="99">
        <v>0.87</v>
      </c>
      <c r="Q32" s="19"/>
      <c r="R32" s="55"/>
    </row>
    <row r="33" spans="1:18" ht="34.5" customHeight="1">
      <c r="A33" s="88">
        <v>321</v>
      </c>
      <c r="B33" s="232" t="s">
        <v>36</v>
      </c>
      <c r="C33" s="143">
        <v>100</v>
      </c>
      <c r="D33" s="144">
        <v>130</v>
      </c>
      <c r="E33" s="157">
        <v>2.1</v>
      </c>
      <c r="F33" s="95">
        <v>2.73</v>
      </c>
      <c r="G33" s="92">
        <v>0.84</v>
      </c>
      <c r="H33" s="93">
        <v>1.8</v>
      </c>
      <c r="I33" s="157">
        <v>3.2</v>
      </c>
      <c r="J33" s="95">
        <v>4.16</v>
      </c>
      <c r="K33" s="158">
        <v>11.35</v>
      </c>
      <c r="L33" s="93">
        <v>14.19</v>
      </c>
      <c r="M33" s="159">
        <v>95</v>
      </c>
      <c r="N33" s="99">
        <v>124</v>
      </c>
      <c r="O33" s="98">
        <v>12.07</v>
      </c>
      <c r="P33" s="160">
        <v>15.7</v>
      </c>
      <c r="Q33" s="19"/>
      <c r="R33" s="55"/>
    </row>
    <row r="34" spans="1:18" ht="31.5" customHeight="1">
      <c r="A34" s="88">
        <v>701</v>
      </c>
      <c r="B34" s="119" t="s">
        <v>30</v>
      </c>
      <c r="C34" s="614">
        <v>25</v>
      </c>
      <c r="D34" s="570">
        <v>30</v>
      </c>
      <c r="E34" s="246">
        <v>1.9</v>
      </c>
      <c r="F34" s="122">
        <v>2.28</v>
      </c>
      <c r="G34" s="121">
        <v>0.04</v>
      </c>
      <c r="H34" s="122">
        <v>0.04</v>
      </c>
      <c r="I34" s="246">
        <v>0.23</v>
      </c>
      <c r="J34" s="247">
        <v>0.27</v>
      </c>
      <c r="K34" s="121">
        <v>11.68</v>
      </c>
      <c r="L34" s="122">
        <v>14.01</v>
      </c>
      <c r="M34" s="494">
        <v>53</v>
      </c>
      <c r="N34" s="124">
        <v>64</v>
      </c>
      <c r="O34" s="242"/>
      <c r="P34" s="243"/>
      <c r="Q34" s="19"/>
      <c r="R34" s="55"/>
    </row>
    <row r="35" spans="1:18" ht="32.25" customHeight="1">
      <c r="A35" s="88">
        <v>393</v>
      </c>
      <c r="B35" s="89" t="s">
        <v>205</v>
      </c>
      <c r="C35" s="190">
        <v>150</v>
      </c>
      <c r="D35" s="191">
        <v>200</v>
      </c>
      <c r="E35" s="150">
        <v>0.14</v>
      </c>
      <c r="F35" s="151">
        <v>0.19</v>
      </c>
      <c r="G35" s="94"/>
      <c r="H35" s="95"/>
      <c r="I35" s="150">
        <v>0.06</v>
      </c>
      <c r="J35" s="151">
        <v>0.03</v>
      </c>
      <c r="K35" s="150">
        <v>10.84</v>
      </c>
      <c r="L35" s="151">
        <v>15.12</v>
      </c>
      <c r="M35" s="150">
        <v>44</v>
      </c>
      <c r="N35" s="192">
        <v>61</v>
      </c>
      <c r="O35" s="98">
        <v>2.13</v>
      </c>
      <c r="P35" s="193">
        <v>2.84</v>
      </c>
      <c r="Q35" s="19"/>
      <c r="R35" s="55"/>
    </row>
    <row r="36" spans="1:18" ht="37.5" customHeight="1">
      <c r="A36" s="88"/>
      <c r="B36" s="119"/>
      <c r="C36" s="853" t="s">
        <v>5</v>
      </c>
      <c r="D36" s="854"/>
      <c r="E36" s="43">
        <f aca="true" t="shared" si="3" ref="E36:P36">SUM(E31:E35)</f>
        <v>14.51</v>
      </c>
      <c r="F36" s="53">
        <f t="shared" si="3"/>
        <v>18.270000000000003</v>
      </c>
      <c r="G36" s="43">
        <f t="shared" si="3"/>
        <v>7.38</v>
      </c>
      <c r="H36" s="53">
        <f t="shared" si="3"/>
        <v>9.27</v>
      </c>
      <c r="I36" s="43">
        <f t="shared" si="3"/>
        <v>12.479999999999999</v>
      </c>
      <c r="J36" s="54">
        <f t="shared" si="3"/>
        <v>15.919999999999998</v>
      </c>
      <c r="K36" s="43">
        <f t="shared" si="3"/>
        <v>44.91</v>
      </c>
      <c r="L36" s="53">
        <f t="shared" si="3"/>
        <v>59.089999999999996</v>
      </c>
      <c r="M36" s="43">
        <f t="shared" si="3"/>
        <v>318</v>
      </c>
      <c r="N36" s="53">
        <f t="shared" si="3"/>
        <v>411</v>
      </c>
      <c r="O36" s="43">
        <f t="shared" si="3"/>
        <v>18.779999999999998</v>
      </c>
      <c r="P36" s="53">
        <f t="shared" si="3"/>
        <v>25.259999999999998</v>
      </c>
      <c r="Q36" s="17">
        <f>R36/R37</f>
        <v>0.23546511627906977</v>
      </c>
      <c r="R36" s="57">
        <f>AVERAGE(M36:N36)</f>
        <v>364.5</v>
      </c>
    </row>
    <row r="37" spans="1:18" ht="33.75" customHeight="1" thickBot="1">
      <c r="A37" s="101"/>
      <c r="B37" s="198"/>
      <c r="C37" s="851" t="s">
        <v>14</v>
      </c>
      <c r="D37" s="852"/>
      <c r="E37" s="52">
        <f aca="true" t="shared" si="4" ref="E37:Q37">SUM(E14+E17+E25+E29+E36)</f>
        <v>41.905</v>
      </c>
      <c r="F37" s="51">
        <f t="shared" si="4"/>
        <v>54.150000000000006</v>
      </c>
      <c r="G37" s="44">
        <f t="shared" si="4"/>
        <v>26.889999999999997</v>
      </c>
      <c r="H37" s="45">
        <f t="shared" si="4"/>
        <v>31.38</v>
      </c>
      <c r="I37" s="52">
        <f t="shared" si="4"/>
        <v>43.82</v>
      </c>
      <c r="J37" s="51">
        <f t="shared" si="4"/>
        <v>57.59</v>
      </c>
      <c r="K37" s="44">
        <f t="shared" si="4"/>
        <v>216.43</v>
      </c>
      <c r="L37" s="45">
        <f t="shared" si="4"/>
        <v>273.61999999999995</v>
      </c>
      <c r="M37" s="50">
        <f t="shared" si="4"/>
        <v>1355</v>
      </c>
      <c r="N37" s="42">
        <f t="shared" si="4"/>
        <v>1741</v>
      </c>
      <c r="O37" s="44">
        <f t="shared" si="4"/>
        <v>68.06</v>
      </c>
      <c r="P37" s="46">
        <f t="shared" si="4"/>
        <v>83.84</v>
      </c>
      <c r="Q37" s="28">
        <f t="shared" si="4"/>
        <v>1</v>
      </c>
      <c r="R37" s="58">
        <f>AVERAGE(M37:N37)</f>
        <v>1548</v>
      </c>
    </row>
    <row r="38" spans="1:18" ht="15" customHeight="1" thickBot="1">
      <c r="A38" s="747"/>
      <c r="B38" s="748"/>
      <c r="C38" s="748"/>
      <c r="D38" s="748"/>
      <c r="E38" s="748"/>
      <c r="F38" s="748"/>
      <c r="G38" s="748"/>
      <c r="H38" s="748"/>
      <c r="I38" s="748"/>
      <c r="J38" s="748"/>
      <c r="K38" s="748"/>
      <c r="L38" s="748"/>
      <c r="M38" s="748"/>
      <c r="N38" s="748"/>
      <c r="O38" s="748"/>
      <c r="P38" s="749"/>
      <c r="Q38" s="7"/>
      <c r="R38" s="55"/>
    </row>
    <row r="39" spans="1:18" ht="48.75" customHeight="1">
      <c r="A39" s="201"/>
      <c r="B39" s="750" t="s">
        <v>24</v>
      </c>
      <c r="C39" s="751"/>
      <c r="D39" s="752"/>
      <c r="E39" s="29">
        <v>42</v>
      </c>
      <c r="F39" s="29">
        <v>54</v>
      </c>
      <c r="G39" s="29">
        <f>E39*Q40/C40</f>
        <v>27.3</v>
      </c>
      <c r="H39" s="29">
        <f>F39*Q39/C40</f>
        <v>32.4</v>
      </c>
      <c r="I39" s="29">
        <v>47</v>
      </c>
      <c r="J39" s="29">
        <v>60</v>
      </c>
      <c r="K39" s="29">
        <v>203</v>
      </c>
      <c r="L39" s="30">
        <v>261</v>
      </c>
      <c r="M39" s="31">
        <v>1400</v>
      </c>
      <c r="N39" s="32">
        <v>1800</v>
      </c>
      <c r="O39" s="32">
        <v>50</v>
      </c>
      <c r="P39" s="33">
        <v>45</v>
      </c>
      <c r="Q39" s="59">
        <v>60</v>
      </c>
      <c r="R39" s="55"/>
    </row>
    <row r="40" spans="1:18" ht="43.5" customHeight="1" thickBot="1">
      <c r="A40" s="207"/>
      <c r="B40" s="208" t="s">
        <v>27</v>
      </c>
      <c r="C40" s="209">
        <v>100</v>
      </c>
      <c r="D40" s="210"/>
      <c r="E40" s="47">
        <f>E37*C40/E39-C40</f>
        <v>-0.2261904761904816</v>
      </c>
      <c r="F40" s="47">
        <f>F37*C40/F39-C40</f>
        <v>0.2777777777777999</v>
      </c>
      <c r="G40" s="47">
        <f>G37*C40/G39-C40</f>
        <v>-1.5018315018315178</v>
      </c>
      <c r="H40" s="47">
        <f>H37*C40/H39-C40</f>
        <v>-3.148148148148138</v>
      </c>
      <c r="I40" s="47">
        <f>I37*C40/I39-C40</f>
        <v>-6.765957446808514</v>
      </c>
      <c r="J40" s="47">
        <f>J37*C40/J39-C40</f>
        <v>-4.016666666666666</v>
      </c>
      <c r="K40" s="47">
        <f>K37*C40/K39-C40</f>
        <v>6.615763546798036</v>
      </c>
      <c r="L40" s="48">
        <f>L37*C40/L39-C40</f>
        <v>4.835249042145577</v>
      </c>
      <c r="M40" s="47">
        <f>M37*C40/M39-C40</f>
        <v>-3.214285714285708</v>
      </c>
      <c r="N40" s="47">
        <f>N37*C40/N39-C40</f>
        <v>-3.2777777777777715</v>
      </c>
      <c r="O40" s="47">
        <f>O37*C40/O39-C40</f>
        <v>36.120000000000005</v>
      </c>
      <c r="P40" s="49">
        <f>P37*C40/P39-C40</f>
        <v>86.3111111111111</v>
      </c>
      <c r="Q40" s="60">
        <v>65</v>
      </c>
      <c r="R40" s="55"/>
    </row>
    <row r="41" spans="1:16" ht="18.75">
      <c r="A41" s="38"/>
      <c r="B41" s="38"/>
      <c r="C41" s="38"/>
      <c r="D41" s="38"/>
      <c r="E41" s="38"/>
      <c r="F41" s="256"/>
      <c r="G41" s="256"/>
      <c r="H41" s="256"/>
      <c r="I41" s="256"/>
      <c r="J41" s="257"/>
      <c r="K41" s="257"/>
      <c r="L41" s="38"/>
      <c r="M41" s="38"/>
      <c r="N41" s="38"/>
      <c r="O41" s="38"/>
      <c r="P41" s="38"/>
    </row>
    <row r="42" spans="1:16" ht="18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ht="18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ht="18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8">
      <c r="A45" s="38" t="s">
        <v>163</v>
      </c>
      <c r="B45" s="38"/>
      <c r="C45" s="38"/>
      <c r="D45" s="38"/>
      <c r="E45" s="737" t="s">
        <v>162</v>
      </c>
      <c r="F45" s="737"/>
      <c r="G45" s="737"/>
      <c r="H45" s="737"/>
      <c r="I45" s="38"/>
      <c r="J45" s="38"/>
      <c r="K45" s="38"/>
      <c r="P45" s="38"/>
    </row>
    <row r="46" spans="1:16" ht="18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16" ht="18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6" ht="18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ht="18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ht="18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</sheetData>
  <sheetProtection/>
  <mergeCells count="22">
    <mergeCell ref="C29:D29"/>
    <mergeCell ref="C14:D14"/>
    <mergeCell ref="C17:D17"/>
    <mergeCell ref="I8:J9"/>
    <mergeCell ref="A1:O1"/>
    <mergeCell ref="K2:O2"/>
    <mergeCell ref="A4:P4"/>
    <mergeCell ref="B3:P3"/>
    <mergeCell ref="C7:D9"/>
    <mergeCell ref="E7:L7"/>
    <mergeCell ref="E8:H8"/>
    <mergeCell ref="M7:N9"/>
    <mergeCell ref="E45:H45"/>
    <mergeCell ref="A38:P38"/>
    <mergeCell ref="C36:D36"/>
    <mergeCell ref="C37:D37"/>
    <mergeCell ref="G9:H9"/>
    <mergeCell ref="O7:P9"/>
    <mergeCell ref="B39:D39"/>
    <mergeCell ref="K8:L9"/>
    <mergeCell ref="E9:F9"/>
    <mergeCell ref="C25:D25"/>
  </mergeCells>
  <conditionalFormatting sqref="G17">
    <cfRule type="duplicateValues" priority="18" dxfId="130" stopIfTrue="1">
      <formula>AND(COUNTIF($G$17:$G$17,G17)&gt;1,NOT(ISBLANK(G17)))</formula>
    </cfRule>
  </conditionalFormatting>
  <conditionalFormatting sqref="R14">
    <cfRule type="duplicateValues" priority="17" dxfId="130" stopIfTrue="1">
      <formula>AND(COUNTIF($R$14:$R$14,R14)&gt;1,NOT(ISBLANK(R14)))</formula>
    </cfRule>
  </conditionalFormatting>
  <conditionalFormatting sqref="H17">
    <cfRule type="duplicateValues" priority="16" dxfId="130" stopIfTrue="1">
      <formula>AND(COUNTIF($H$17:$H$17,H17)&gt;1,NOT(ISBLANK(H17)))</formula>
    </cfRule>
  </conditionalFormatting>
  <conditionalFormatting sqref="E17">
    <cfRule type="duplicateValues" priority="10" dxfId="130" stopIfTrue="1">
      <formula>AND(COUNTIF($E$17:$E$17,E17)&gt;1,NOT(ISBLANK(E17)))</formula>
    </cfRule>
  </conditionalFormatting>
  <conditionalFormatting sqref="F17">
    <cfRule type="duplicateValues" priority="9" dxfId="130" stopIfTrue="1">
      <formula>AND(COUNTIF($F$17:$F$17,F17)&gt;1,NOT(ISBLANK(F17)))</formula>
    </cfRule>
  </conditionalFormatting>
  <conditionalFormatting sqref="I17">
    <cfRule type="duplicateValues" priority="8" dxfId="130" stopIfTrue="1">
      <formula>AND(COUNTIF($I$17:$I$17,I17)&gt;1,NOT(ISBLANK(I17)))</formula>
    </cfRule>
  </conditionalFormatting>
  <conditionalFormatting sqref="J17">
    <cfRule type="duplicateValues" priority="7" dxfId="130" stopIfTrue="1">
      <formula>AND(COUNTIF($J$17:$J$17,J17)&gt;1,NOT(ISBLANK(J17)))</formula>
    </cfRule>
  </conditionalFormatting>
  <conditionalFormatting sqref="K17">
    <cfRule type="duplicateValues" priority="6" dxfId="130" stopIfTrue="1">
      <formula>AND(COUNTIF($K$17:$K$17,K17)&gt;1,NOT(ISBLANK(K17)))</formula>
    </cfRule>
  </conditionalFormatting>
  <conditionalFormatting sqref="L17">
    <cfRule type="duplicateValues" priority="5" dxfId="130" stopIfTrue="1">
      <formula>AND(COUNTIF($L$17:$L$17,L17)&gt;1,NOT(ISBLANK(L17)))</formula>
    </cfRule>
  </conditionalFormatting>
  <conditionalFormatting sqref="M17">
    <cfRule type="duplicateValues" priority="4" dxfId="130" stopIfTrue="1">
      <formula>AND(COUNTIF($M$17:$M$17,M17)&gt;1,NOT(ISBLANK(M17)))</formula>
    </cfRule>
  </conditionalFormatting>
  <conditionalFormatting sqref="N17">
    <cfRule type="duplicateValues" priority="3" dxfId="130" stopIfTrue="1">
      <formula>AND(COUNTIF($N$17:$N$17,N17)&gt;1,NOT(ISBLANK(N17)))</formula>
    </cfRule>
  </conditionalFormatting>
  <conditionalFormatting sqref="O17">
    <cfRule type="duplicateValues" priority="2" dxfId="130" stopIfTrue="1">
      <formula>AND(COUNTIF($O$17:$O$17,O17)&gt;1,NOT(ISBLANK(O17)))</formula>
    </cfRule>
  </conditionalFormatting>
  <conditionalFormatting sqref="P17">
    <cfRule type="duplicateValues" priority="1" dxfId="130" stopIfTrue="1">
      <formula>AND(COUNTIF($P$17:$P$17,P17)&gt;1,NOT(ISBLANK(P17)))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51"/>
  <sheetViews>
    <sheetView zoomScale="70" zoomScaleNormal="70" zoomScalePageLayoutView="0" workbookViewId="0" topLeftCell="A14">
      <selection activeCell="A14" sqref="A14:P14"/>
    </sheetView>
  </sheetViews>
  <sheetFormatPr defaultColWidth="9.00390625" defaultRowHeight="12.75"/>
  <cols>
    <col min="1" max="1" width="6.375" style="0" customWidth="1"/>
    <col min="2" max="2" width="56.25390625" style="0" customWidth="1"/>
    <col min="3" max="3" width="7.75390625" style="0" customWidth="1"/>
    <col min="4" max="4" width="8.25390625" style="0" customWidth="1"/>
    <col min="5" max="5" width="9.25390625" style="0" customWidth="1"/>
    <col min="6" max="6" width="8.875" style="0" customWidth="1"/>
    <col min="7" max="7" width="9.25390625" style="0" customWidth="1"/>
    <col min="8" max="8" width="8.625" style="0" customWidth="1"/>
    <col min="9" max="9" width="8.75390625" style="0" customWidth="1"/>
    <col min="10" max="10" width="9.125" style="0" customWidth="1"/>
    <col min="11" max="11" width="9.375" style="0" customWidth="1"/>
    <col min="12" max="12" width="10.25390625" style="0" customWidth="1"/>
    <col min="13" max="13" width="8.375" style="0" customWidth="1"/>
    <col min="14" max="14" width="8.75390625" style="0" customWidth="1"/>
    <col min="15" max="15" width="9.25390625" style="0" customWidth="1"/>
    <col min="16" max="16" width="9.875" style="0" customWidth="1"/>
    <col min="17" max="17" width="5.75390625" style="0" customWidth="1"/>
  </cols>
  <sheetData>
    <row r="1" spans="1:16" ht="20.25">
      <c r="A1" s="760" t="s">
        <v>160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65"/>
    </row>
    <row r="2" spans="1:16" ht="20.25">
      <c r="A2" s="65"/>
      <c r="B2" s="65"/>
      <c r="C2" s="65"/>
      <c r="D2" s="65"/>
      <c r="E2" s="65"/>
      <c r="F2" s="65"/>
      <c r="G2" s="65"/>
      <c r="H2" s="65"/>
      <c r="I2" s="65"/>
      <c r="J2" s="65"/>
      <c r="K2" s="761" t="s">
        <v>158</v>
      </c>
      <c r="L2" s="761"/>
      <c r="M2" s="761"/>
      <c r="N2" s="761"/>
      <c r="O2" s="761"/>
      <c r="P2" s="65"/>
    </row>
    <row r="3" spans="1:37" ht="26.25">
      <c r="A3" s="65"/>
      <c r="B3" s="763" t="s">
        <v>189</v>
      </c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52.5" customHeight="1">
      <c r="A4" s="762" t="s">
        <v>159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17" ht="31.5" customHeight="1">
      <c r="A5" s="8"/>
      <c r="B5" s="2" t="s">
        <v>114</v>
      </c>
      <c r="C5" s="2"/>
      <c r="D5" s="4" t="s">
        <v>173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2:16" ht="16.5" thickBot="1"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s="38" customFormat="1" ht="63.75" customHeight="1" thickBot="1">
      <c r="A7" s="263" t="s">
        <v>79</v>
      </c>
      <c r="B7" s="293" t="s">
        <v>20</v>
      </c>
      <c r="C7" s="764" t="s">
        <v>21</v>
      </c>
      <c r="D7" s="765"/>
      <c r="E7" s="764" t="s">
        <v>22</v>
      </c>
      <c r="F7" s="770"/>
      <c r="G7" s="770"/>
      <c r="H7" s="770"/>
      <c r="I7" s="770"/>
      <c r="J7" s="770"/>
      <c r="K7" s="770"/>
      <c r="L7" s="741"/>
      <c r="M7" s="771" t="s">
        <v>23</v>
      </c>
      <c r="N7" s="772"/>
      <c r="O7" s="776" t="s">
        <v>41</v>
      </c>
      <c r="P7" s="777"/>
      <c r="Q7" s="40"/>
    </row>
    <row r="8" spans="1:17" s="38" customFormat="1" ht="29.25" customHeight="1" thickBot="1">
      <c r="A8" s="68"/>
      <c r="B8" s="69"/>
      <c r="C8" s="766"/>
      <c r="D8" s="767"/>
      <c r="E8" s="784" t="s">
        <v>7</v>
      </c>
      <c r="F8" s="785"/>
      <c r="G8" s="785"/>
      <c r="H8" s="786"/>
      <c r="I8" s="744" t="s">
        <v>8</v>
      </c>
      <c r="J8" s="745"/>
      <c r="K8" s="744" t="s">
        <v>9</v>
      </c>
      <c r="L8" s="745"/>
      <c r="M8" s="773"/>
      <c r="N8" s="749"/>
      <c r="O8" s="778"/>
      <c r="P8" s="779"/>
      <c r="Q8" s="40"/>
    </row>
    <row r="9" spans="1:17" s="38" customFormat="1" ht="28.5" customHeight="1" thickBot="1">
      <c r="A9" s="70"/>
      <c r="B9" s="71"/>
      <c r="C9" s="768"/>
      <c r="D9" s="769"/>
      <c r="E9" s="740" t="s">
        <v>28</v>
      </c>
      <c r="F9" s="741"/>
      <c r="G9" s="742" t="s">
        <v>29</v>
      </c>
      <c r="H9" s="743"/>
      <c r="I9" s="746"/>
      <c r="J9" s="743"/>
      <c r="K9" s="782"/>
      <c r="L9" s="783"/>
      <c r="M9" s="774"/>
      <c r="N9" s="775"/>
      <c r="O9" s="780"/>
      <c r="P9" s="781"/>
      <c r="Q9" s="295"/>
    </row>
    <row r="10" spans="1:17" ht="42" customHeight="1" thickBot="1">
      <c r="A10" s="335"/>
      <c r="B10" s="336" t="s">
        <v>0</v>
      </c>
      <c r="C10" s="337" t="s">
        <v>80</v>
      </c>
      <c r="D10" s="338" t="s">
        <v>81</v>
      </c>
      <c r="E10" s="339" t="s">
        <v>80</v>
      </c>
      <c r="F10" s="338" t="s">
        <v>81</v>
      </c>
      <c r="G10" s="337" t="s">
        <v>80</v>
      </c>
      <c r="H10" s="338" t="s">
        <v>81</v>
      </c>
      <c r="I10" s="339" t="s">
        <v>80</v>
      </c>
      <c r="J10" s="338" t="s">
        <v>81</v>
      </c>
      <c r="K10" s="339" t="s">
        <v>80</v>
      </c>
      <c r="L10" s="338" t="s">
        <v>81</v>
      </c>
      <c r="M10" s="339" t="s">
        <v>80</v>
      </c>
      <c r="N10" s="338" t="s">
        <v>81</v>
      </c>
      <c r="O10" s="339" t="s">
        <v>80</v>
      </c>
      <c r="P10" s="338" t="s">
        <v>81</v>
      </c>
      <c r="Q10" s="10"/>
    </row>
    <row r="11" spans="1:18" ht="29.25" customHeight="1" thickBot="1">
      <c r="A11" s="435"/>
      <c r="B11" s="673" t="s">
        <v>134</v>
      </c>
      <c r="C11" s="396">
        <v>30</v>
      </c>
      <c r="D11" s="674">
        <v>40</v>
      </c>
      <c r="E11" s="344">
        <v>0.24</v>
      </c>
      <c r="F11" s="345">
        <v>0.36</v>
      </c>
      <c r="G11" s="675"/>
      <c r="H11" s="518"/>
      <c r="I11" s="344">
        <v>0.08</v>
      </c>
      <c r="J11" s="345">
        <v>0.12</v>
      </c>
      <c r="K11" s="344">
        <v>1.68</v>
      </c>
      <c r="L11" s="345">
        <v>2.52</v>
      </c>
      <c r="M11" s="350">
        <v>8</v>
      </c>
      <c r="N11" s="351">
        <v>12</v>
      </c>
      <c r="O11" s="350">
        <v>4.16</v>
      </c>
      <c r="P11" s="351">
        <v>6.24</v>
      </c>
      <c r="Q11" s="10"/>
      <c r="R11" s="55"/>
    </row>
    <row r="12" spans="1:33" ht="51.75" customHeight="1">
      <c r="A12" s="386">
        <v>232</v>
      </c>
      <c r="B12" s="676" t="s">
        <v>132</v>
      </c>
      <c r="C12" s="396" t="s">
        <v>19</v>
      </c>
      <c r="D12" s="400" t="s">
        <v>39</v>
      </c>
      <c r="E12" s="677">
        <v>10.37</v>
      </c>
      <c r="F12" s="678">
        <v>12.96</v>
      </c>
      <c r="G12" s="443">
        <v>8.1</v>
      </c>
      <c r="H12" s="555">
        <v>10.12</v>
      </c>
      <c r="I12" s="677">
        <v>10.9</v>
      </c>
      <c r="J12" s="678">
        <v>12.78</v>
      </c>
      <c r="K12" s="451">
        <v>16.99</v>
      </c>
      <c r="L12" s="440">
        <v>21.23</v>
      </c>
      <c r="M12" s="677">
        <v>170</v>
      </c>
      <c r="N12" s="678">
        <v>212</v>
      </c>
      <c r="O12" s="443">
        <v>0.23</v>
      </c>
      <c r="P12" s="444">
        <v>0.29</v>
      </c>
      <c r="Q12" s="12"/>
      <c r="R12" s="55"/>
      <c r="AF12" s="41"/>
      <c r="AG12" s="11"/>
    </row>
    <row r="13" spans="1:18" ht="34.5" customHeight="1">
      <c r="A13" s="386">
        <v>1</v>
      </c>
      <c r="B13" s="341" t="s">
        <v>177</v>
      </c>
      <c r="C13" s="366" t="s">
        <v>82</v>
      </c>
      <c r="D13" s="367" t="s">
        <v>83</v>
      </c>
      <c r="E13" s="344">
        <v>2.35</v>
      </c>
      <c r="F13" s="345">
        <v>3.1</v>
      </c>
      <c r="G13" s="344">
        <v>1.07</v>
      </c>
      <c r="H13" s="345">
        <v>2.04</v>
      </c>
      <c r="I13" s="344">
        <v>3.32</v>
      </c>
      <c r="J13" s="345">
        <v>5.4</v>
      </c>
      <c r="K13" s="344">
        <v>14.84</v>
      </c>
      <c r="L13" s="345">
        <v>19.77</v>
      </c>
      <c r="M13" s="350">
        <v>95</v>
      </c>
      <c r="N13" s="351">
        <v>115</v>
      </c>
      <c r="O13" s="350"/>
      <c r="P13" s="351"/>
      <c r="Q13" s="13"/>
      <c r="R13" s="55"/>
    </row>
    <row r="14" spans="1:18" ht="33" customHeight="1">
      <c r="A14" s="679">
        <v>394</v>
      </c>
      <c r="B14" s="667" t="s">
        <v>15</v>
      </c>
      <c r="C14" s="370">
        <v>150</v>
      </c>
      <c r="D14" s="407">
        <v>200</v>
      </c>
      <c r="E14" s="680">
        <v>2.52</v>
      </c>
      <c r="F14" s="681">
        <v>3.77</v>
      </c>
      <c r="G14" s="682">
        <v>2.42</v>
      </c>
      <c r="H14" s="683">
        <v>3.27</v>
      </c>
      <c r="I14" s="680">
        <v>2.65</v>
      </c>
      <c r="J14" s="681">
        <v>4.16</v>
      </c>
      <c r="K14" s="682">
        <v>15.63</v>
      </c>
      <c r="L14" s="683">
        <v>15.09</v>
      </c>
      <c r="M14" s="534">
        <v>77</v>
      </c>
      <c r="N14" s="535">
        <v>103</v>
      </c>
      <c r="O14" s="363">
        <v>0.19</v>
      </c>
      <c r="P14" s="364">
        <v>0.29</v>
      </c>
      <c r="Q14" s="14"/>
      <c r="R14" s="55"/>
    </row>
    <row r="15" spans="1:18" ht="33" customHeight="1" thickBot="1">
      <c r="A15" s="371"/>
      <c r="B15" s="372"/>
      <c r="C15" s="797" t="s">
        <v>5</v>
      </c>
      <c r="D15" s="798"/>
      <c r="E15" s="515">
        <f aca="true" t="shared" si="0" ref="E15:O15">SUM(E11:E14)</f>
        <v>15.479999999999999</v>
      </c>
      <c r="F15" s="516">
        <f t="shared" si="0"/>
        <v>20.19</v>
      </c>
      <c r="G15" s="515">
        <f t="shared" si="0"/>
        <v>11.59</v>
      </c>
      <c r="H15" s="516">
        <f t="shared" si="0"/>
        <v>15.43</v>
      </c>
      <c r="I15" s="515">
        <f t="shared" si="0"/>
        <v>16.95</v>
      </c>
      <c r="J15" s="516">
        <f t="shared" si="0"/>
        <v>22.459999999999997</v>
      </c>
      <c r="K15" s="515">
        <f t="shared" si="0"/>
        <v>49.14</v>
      </c>
      <c r="L15" s="516">
        <f t="shared" si="0"/>
        <v>58.61</v>
      </c>
      <c r="M15" s="515">
        <f t="shared" si="0"/>
        <v>350</v>
      </c>
      <c r="N15" s="516">
        <f t="shared" si="0"/>
        <v>442</v>
      </c>
      <c r="O15" s="515">
        <f t="shared" si="0"/>
        <v>4.580000000000001</v>
      </c>
      <c r="P15" s="516">
        <f>SUM(P11:P14)</f>
        <v>6.82</v>
      </c>
      <c r="Q15" s="17">
        <f>R15/R38</f>
        <v>0.24688279301745636</v>
      </c>
      <c r="R15" s="61">
        <f>AVERAGE(M15:N15)</f>
        <v>396</v>
      </c>
    </row>
    <row r="16" spans="1:18" ht="30.75" customHeight="1">
      <c r="A16" s="378"/>
      <c r="B16" s="379" t="s">
        <v>1</v>
      </c>
      <c r="C16" s="380"/>
      <c r="D16" s="381"/>
      <c r="E16" s="517"/>
      <c r="F16" s="518" t="s">
        <v>6</v>
      </c>
      <c r="G16" s="519"/>
      <c r="H16" s="518"/>
      <c r="I16" s="519"/>
      <c r="J16" s="518"/>
      <c r="K16" s="519"/>
      <c r="L16" s="518" t="s">
        <v>6</v>
      </c>
      <c r="M16" s="519"/>
      <c r="N16" s="521"/>
      <c r="O16" s="517"/>
      <c r="P16" s="522"/>
      <c r="Q16" s="13"/>
      <c r="R16" s="55"/>
    </row>
    <row r="17" spans="1:18" ht="30.75" customHeight="1">
      <c r="A17" s="353"/>
      <c r="B17" s="358" t="s">
        <v>190</v>
      </c>
      <c r="C17" s="359">
        <v>200</v>
      </c>
      <c r="D17" s="360">
        <v>200</v>
      </c>
      <c r="E17" s="361">
        <v>0.66</v>
      </c>
      <c r="F17" s="362">
        <v>0.67</v>
      </c>
      <c r="G17" s="361"/>
      <c r="H17" s="362"/>
      <c r="I17" s="361">
        <v>0.47</v>
      </c>
      <c r="J17" s="362">
        <v>0.46</v>
      </c>
      <c r="K17" s="361">
        <v>22.27</v>
      </c>
      <c r="L17" s="362">
        <v>22.26</v>
      </c>
      <c r="M17" s="363">
        <v>87</v>
      </c>
      <c r="N17" s="364">
        <v>88</v>
      </c>
      <c r="O17" s="363">
        <v>7.6</v>
      </c>
      <c r="P17" s="364">
        <v>7.7</v>
      </c>
      <c r="Q17" s="17"/>
      <c r="R17" s="55"/>
    </row>
    <row r="18" spans="1:18" ht="33.75" customHeight="1" thickBot="1">
      <c r="A18" s="371"/>
      <c r="B18" s="372"/>
      <c r="C18" s="797" t="s">
        <v>5</v>
      </c>
      <c r="D18" s="798"/>
      <c r="E18" s="515">
        <f aca="true" t="shared" si="1" ref="E18:P18">SUM(E17:E17)</f>
        <v>0.66</v>
      </c>
      <c r="F18" s="525">
        <f t="shared" si="1"/>
        <v>0.67</v>
      </c>
      <c r="G18" s="515"/>
      <c r="H18" s="525"/>
      <c r="I18" s="515">
        <f t="shared" si="1"/>
        <v>0.47</v>
      </c>
      <c r="J18" s="525">
        <f t="shared" si="1"/>
        <v>0.46</v>
      </c>
      <c r="K18" s="515">
        <f t="shared" si="1"/>
        <v>22.27</v>
      </c>
      <c r="L18" s="525">
        <f t="shared" si="1"/>
        <v>22.26</v>
      </c>
      <c r="M18" s="515">
        <f t="shared" si="1"/>
        <v>87</v>
      </c>
      <c r="N18" s="525">
        <f t="shared" si="1"/>
        <v>88</v>
      </c>
      <c r="O18" s="515">
        <f t="shared" si="1"/>
        <v>7.6</v>
      </c>
      <c r="P18" s="516">
        <f t="shared" si="1"/>
        <v>7.7</v>
      </c>
      <c r="Q18" s="17">
        <f>R18/R38</f>
        <v>0.05455112219451372</v>
      </c>
      <c r="R18" s="58">
        <f>AVERAGE(M18:N18)</f>
        <v>87.5</v>
      </c>
    </row>
    <row r="19" spans="1:18" ht="38.25" customHeight="1">
      <c r="A19" s="378"/>
      <c r="B19" s="379" t="s">
        <v>2</v>
      </c>
      <c r="C19" s="380"/>
      <c r="D19" s="381"/>
      <c r="E19" s="517"/>
      <c r="F19" s="518"/>
      <c r="G19" s="519"/>
      <c r="H19" s="518"/>
      <c r="I19" s="519"/>
      <c r="J19" s="518"/>
      <c r="K19" s="520"/>
      <c r="L19" s="518"/>
      <c r="M19" s="519"/>
      <c r="N19" s="513"/>
      <c r="O19" s="512"/>
      <c r="P19" s="522"/>
      <c r="Q19" s="19"/>
      <c r="R19" s="55"/>
    </row>
    <row r="20" spans="1:18" ht="48" customHeight="1">
      <c r="A20" s="684">
        <v>48</v>
      </c>
      <c r="B20" s="685" t="s">
        <v>144</v>
      </c>
      <c r="C20" s="615">
        <v>40</v>
      </c>
      <c r="D20" s="355">
        <v>60</v>
      </c>
      <c r="E20" s="361">
        <v>0.46</v>
      </c>
      <c r="F20" s="362">
        <v>0.69</v>
      </c>
      <c r="G20" s="361"/>
      <c r="H20" s="362"/>
      <c r="I20" s="361">
        <v>2.2</v>
      </c>
      <c r="J20" s="362">
        <v>3.2</v>
      </c>
      <c r="K20" s="361">
        <v>4.33</v>
      </c>
      <c r="L20" s="362">
        <v>6.49</v>
      </c>
      <c r="M20" s="405">
        <v>45</v>
      </c>
      <c r="N20" s="399">
        <v>68</v>
      </c>
      <c r="O20" s="363">
        <v>8.3</v>
      </c>
      <c r="P20" s="364">
        <v>12.45</v>
      </c>
      <c r="Q20" s="19"/>
      <c r="R20" s="55"/>
    </row>
    <row r="21" spans="1:18" ht="47.25" customHeight="1">
      <c r="A21" s="386">
        <v>59</v>
      </c>
      <c r="B21" s="528" t="s">
        <v>104</v>
      </c>
      <c r="C21" s="342">
        <v>150</v>
      </c>
      <c r="D21" s="343">
        <v>200</v>
      </c>
      <c r="E21" s="443">
        <v>1.25</v>
      </c>
      <c r="F21" s="345">
        <v>1.67</v>
      </c>
      <c r="G21" s="344">
        <v>0.11</v>
      </c>
      <c r="H21" s="345">
        <v>0.15</v>
      </c>
      <c r="I21" s="443">
        <v>2.97</v>
      </c>
      <c r="J21" s="444">
        <v>5.04</v>
      </c>
      <c r="K21" s="530">
        <v>6.22</v>
      </c>
      <c r="L21" s="444">
        <v>8.29</v>
      </c>
      <c r="M21" s="443">
        <v>71</v>
      </c>
      <c r="N21" s="445">
        <v>95</v>
      </c>
      <c r="O21" s="350">
        <v>10.66</v>
      </c>
      <c r="P21" s="351">
        <v>14.21</v>
      </c>
      <c r="Q21" s="19"/>
      <c r="R21" s="55"/>
    </row>
    <row r="22" spans="1:18" ht="32.25" customHeight="1">
      <c r="A22" s="386">
        <v>294</v>
      </c>
      <c r="B22" s="528" t="s">
        <v>118</v>
      </c>
      <c r="C22" s="342">
        <v>90</v>
      </c>
      <c r="D22" s="343">
        <v>120</v>
      </c>
      <c r="E22" s="443">
        <v>6.71</v>
      </c>
      <c r="F22" s="444">
        <v>8.94</v>
      </c>
      <c r="G22" s="344">
        <v>4.62</v>
      </c>
      <c r="H22" s="345">
        <v>6.16</v>
      </c>
      <c r="I22" s="443">
        <v>5.19</v>
      </c>
      <c r="J22" s="444">
        <v>6.93</v>
      </c>
      <c r="K22" s="530">
        <v>12.3</v>
      </c>
      <c r="L22" s="444">
        <v>16.4</v>
      </c>
      <c r="M22" s="443">
        <v>134</v>
      </c>
      <c r="N22" s="445">
        <v>178</v>
      </c>
      <c r="O22" s="350">
        <v>4.65</v>
      </c>
      <c r="P22" s="524">
        <v>5.81</v>
      </c>
      <c r="Q22" s="19"/>
      <c r="R22" s="55"/>
    </row>
    <row r="23" spans="1:18" ht="30" customHeight="1">
      <c r="A23" s="386">
        <v>331</v>
      </c>
      <c r="B23" s="341" t="s">
        <v>66</v>
      </c>
      <c r="C23" s="354">
        <v>80</v>
      </c>
      <c r="D23" s="360">
        <v>100</v>
      </c>
      <c r="E23" s="361">
        <v>1.5</v>
      </c>
      <c r="F23" s="362">
        <v>1.81</v>
      </c>
      <c r="G23" s="554">
        <v>1.5</v>
      </c>
      <c r="H23" s="331">
        <v>1.8</v>
      </c>
      <c r="I23" s="361">
        <v>2.45</v>
      </c>
      <c r="J23" s="555">
        <v>2.94</v>
      </c>
      <c r="K23" s="397">
        <v>11.7</v>
      </c>
      <c r="L23" s="398">
        <v>12.87</v>
      </c>
      <c r="M23" s="363">
        <v>67</v>
      </c>
      <c r="N23" s="364">
        <v>74</v>
      </c>
      <c r="O23" s="363">
        <v>4.56</v>
      </c>
      <c r="P23" s="364">
        <v>5.7</v>
      </c>
      <c r="Q23" s="19"/>
      <c r="R23" s="55"/>
    </row>
    <row r="24" spans="1:18" ht="27.75" customHeight="1">
      <c r="A24" s="386">
        <v>376</v>
      </c>
      <c r="B24" s="341" t="s">
        <v>102</v>
      </c>
      <c r="C24" s="442">
        <v>150</v>
      </c>
      <c r="D24" s="592">
        <v>200</v>
      </c>
      <c r="E24" s="344">
        <v>0.33</v>
      </c>
      <c r="F24" s="345">
        <v>0.59</v>
      </c>
      <c r="G24" s="344"/>
      <c r="H24" s="345"/>
      <c r="I24" s="344">
        <v>0.02</v>
      </c>
      <c r="J24" s="345">
        <v>0.04</v>
      </c>
      <c r="K24" s="346">
        <v>20.82</v>
      </c>
      <c r="L24" s="345">
        <v>35.01</v>
      </c>
      <c r="M24" s="350">
        <v>85</v>
      </c>
      <c r="N24" s="351">
        <v>115</v>
      </c>
      <c r="O24" s="350">
        <v>0.3</v>
      </c>
      <c r="P24" s="351">
        <v>0.4</v>
      </c>
      <c r="Q24" s="19"/>
      <c r="R24" s="55"/>
    </row>
    <row r="25" spans="1:18" ht="33.75" customHeight="1">
      <c r="A25" s="386">
        <v>700</v>
      </c>
      <c r="B25" s="667" t="s">
        <v>13</v>
      </c>
      <c r="C25" s="543">
        <v>40</v>
      </c>
      <c r="D25" s="421">
        <v>50</v>
      </c>
      <c r="E25" s="414">
        <v>3.08</v>
      </c>
      <c r="F25" s="415">
        <v>4</v>
      </c>
      <c r="G25" s="414"/>
      <c r="H25" s="415"/>
      <c r="I25" s="414">
        <v>0.53</v>
      </c>
      <c r="J25" s="415">
        <v>0.66</v>
      </c>
      <c r="K25" s="412">
        <v>15.08</v>
      </c>
      <c r="L25" s="415">
        <v>18.85</v>
      </c>
      <c r="M25" s="418">
        <v>80</v>
      </c>
      <c r="N25" s="419">
        <v>100</v>
      </c>
      <c r="O25" s="423"/>
      <c r="P25" s="424"/>
      <c r="Q25" s="19"/>
      <c r="R25" s="55"/>
    </row>
    <row r="26" spans="1:18" ht="33.75" customHeight="1" thickBot="1">
      <c r="A26" s="371"/>
      <c r="B26" s="372"/>
      <c r="C26" s="797" t="s">
        <v>5</v>
      </c>
      <c r="D26" s="798"/>
      <c r="E26" s="515">
        <f aca="true" t="shared" si="2" ref="E26:P26">SUM(E20:E25)</f>
        <v>13.33</v>
      </c>
      <c r="F26" s="526">
        <f t="shared" si="2"/>
        <v>17.7</v>
      </c>
      <c r="G26" s="515">
        <f t="shared" si="2"/>
        <v>6.23</v>
      </c>
      <c r="H26" s="526">
        <f t="shared" si="2"/>
        <v>8.110000000000001</v>
      </c>
      <c r="I26" s="515">
        <f t="shared" si="2"/>
        <v>13.359999999999998</v>
      </c>
      <c r="J26" s="526">
        <f t="shared" si="2"/>
        <v>18.81</v>
      </c>
      <c r="K26" s="525">
        <f t="shared" si="2"/>
        <v>70.45</v>
      </c>
      <c r="L26" s="526">
        <f t="shared" si="2"/>
        <v>97.91</v>
      </c>
      <c r="M26" s="515">
        <f t="shared" si="2"/>
        <v>482</v>
      </c>
      <c r="N26" s="526">
        <f t="shared" si="2"/>
        <v>630</v>
      </c>
      <c r="O26" s="515">
        <f t="shared" si="2"/>
        <v>28.47</v>
      </c>
      <c r="P26" s="526">
        <f t="shared" si="2"/>
        <v>38.57</v>
      </c>
      <c r="Q26" s="17">
        <f>R26/R38</f>
        <v>0.34663341645885287</v>
      </c>
      <c r="R26" s="61">
        <f>AVERAGE(M26:N26)</f>
        <v>556</v>
      </c>
    </row>
    <row r="27" spans="1:18" ht="29.25" customHeight="1">
      <c r="A27" s="378"/>
      <c r="B27" s="379" t="s">
        <v>43</v>
      </c>
      <c r="C27" s="380"/>
      <c r="D27" s="381"/>
      <c r="E27" s="517"/>
      <c r="F27" s="518"/>
      <c r="G27" s="519"/>
      <c r="H27" s="518"/>
      <c r="I27" s="520"/>
      <c r="J27" s="527"/>
      <c r="K27" s="519"/>
      <c r="L27" s="518"/>
      <c r="M27" s="519"/>
      <c r="N27" s="513"/>
      <c r="O27" s="510"/>
      <c r="P27" s="522"/>
      <c r="Q27" s="17"/>
      <c r="R27" s="55"/>
    </row>
    <row r="28" spans="1:18" ht="30.75" customHeight="1">
      <c r="A28" s="386">
        <v>401</v>
      </c>
      <c r="B28" s="358" t="s">
        <v>178</v>
      </c>
      <c r="C28" s="359">
        <v>150</v>
      </c>
      <c r="D28" s="592">
        <v>180</v>
      </c>
      <c r="E28" s="361">
        <v>4.05</v>
      </c>
      <c r="F28" s="362">
        <v>4.86</v>
      </c>
      <c r="G28" s="397">
        <v>4.05</v>
      </c>
      <c r="H28" s="398">
        <v>4.86</v>
      </c>
      <c r="I28" s="361">
        <v>4.75</v>
      </c>
      <c r="J28" s="362">
        <v>5.76</v>
      </c>
      <c r="K28" s="397">
        <v>11.2</v>
      </c>
      <c r="L28" s="398">
        <v>13.44</v>
      </c>
      <c r="M28" s="363">
        <v>95</v>
      </c>
      <c r="N28" s="364">
        <v>114</v>
      </c>
      <c r="O28" s="534">
        <v>1.35</v>
      </c>
      <c r="P28" s="364">
        <v>1.62</v>
      </c>
      <c r="Q28" s="17"/>
      <c r="R28" s="55"/>
    </row>
    <row r="29" spans="1:18" ht="27" customHeight="1">
      <c r="A29" s="386"/>
      <c r="B29" s="341" t="s">
        <v>44</v>
      </c>
      <c r="C29" s="442">
        <v>7</v>
      </c>
      <c r="D29" s="360">
        <v>15</v>
      </c>
      <c r="E29" s="361">
        <v>1.75</v>
      </c>
      <c r="F29" s="362">
        <v>3.5</v>
      </c>
      <c r="G29" s="361">
        <v>1.08</v>
      </c>
      <c r="H29" s="362">
        <v>1.6</v>
      </c>
      <c r="I29" s="361">
        <v>1.77</v>
      </c>
      <c r="J29" s="362">
        <v>3.54</v>
      </c>
      <c r="K29" s="361">
        <v>4.49</v>
      </c>
      <c r="L29" s="362">
        <v>8.98</v>
      </c>
      <c r="M29" s="363">
        <v>42</v>
      </c>
      <c r="N29" s="364">
        <v>84</v>
      </c>
      <c r="O29" s="363"/>
      <c r="P29" s="364"/>
      <c r="Q29" s="20"/>
      <c r="R29" s="55"/>
    </row>
    <row r="30" spans="1:18" ht="30.75" customHeight="1" thickBot="1">
      <c r="A30" s="371"/>
      <c r="B30" s="372"/>
      <c r="C30" s="797" t="s">
        <v>5</v>
      </c>
      <c r="D30" s="798"/>
      <c r="E30" s="456">
        <f aca="true" t="shared" si="3" ref="E30:P30">SUM(E28:E29)</f>
        <v>5.8</v>
      </c>
      <c r="F30" s="457">
        <f t="shared" si="3"/>
        <v>8.36</v>
      </c>
      <c r="G30" s="456">
        <f t="shared" si="3"/>
        <v>5.13</v>
      </c>
      <c r="H30" s="457">
        <f t="shared" si="3"/>
        <v>6.460000000000001</v>
      </c>
      <c r="I30" s="550">
        <f t="shared" si="3"/>
        <v>6.52</v>
      </c>
      <c r="J30" s="551">
        <f t="shared" si="3"/>
        <v>9.3</v>
      </c>
      <c r="K30" s="456">
        <f t="shared" si="3"/>
        <v>15.69</v>
      </c>
      <c r="L30" s="457">
        <f t="shared" si="3"/>
        <v>22.42</v>
      </c>
      <c r="M30" s="456">
        <f t="shared" si="3"/>
        <v>137</v>
      </c>
      <c r="N30" s="457">
        <f t="shared" si="3"/>
        <v>198</v>
      </c>
      <c r="O30" s="550">
        <f t="shared" si="3"/>
        <v>1.35</v>
      </c>
      <c r="P30" s="457">
        <f t="shared" si="3"/>
        <v>1.62</v>
      </c>
      <c r="Q30" s="17">
        <f>R30/R38</f>
        <v>0.10442643391521197</v>
      </c>
      <c r="R30" s="61">
        <f>AVERAGE(M30:N30)</f>
        <v>167.5</v>
      </c>
    </row>
    <row r="31" spans="1:18" ht="30.75" customHeight="1">
      <c r="A31" s="378"/>
      <c r="B31" s="552" t="s">
        <v>42</v>
      </c>
      <c r="C31" s="380"/>
      <c r="D31" s="381"/>
      <c r="E31" s="517"/>
      <c r="F31" s="518"/>
      <c r="G31" s="519"/>
      <c r="H31" s="518"/>
      <c r="I31" s="520"/>
      <c r="J31" s="527"/>
      <c r="K31" s="519"/>
      <c r="L31" s="518"/>
      <c r="M31" s="519"/>
      <c r="N31" s="513"/>
      <c r="O31" s="510"/>
      <c r="P31" s="522"/>
      <c r="Q31" s="19"/>
      <c r="R31" s="55"/>
    </row>
    <row r="32" spans="1:18" ht="29.25" customHeight="1">
      <c r="A32" s="357"/>
      <c r="B32" s="341" t="s">
        <v>97</v>
      </c>
      <c r="C32" s="686"/>
      <c r="D32" s="687" t="s">
        <v>85</v>
      </c>
      <c r="E32" s="669"/>
      <c r="F32" s="688">
        <v>2.5</v>
      </c>
      <c r="G32" s="669"/>
      <c r="H32" s="688">
        <v>2.5</v>
      </c>
      <c r="I32" s="689"/>
      <c r="J32" s="690">
        <v>2.3</v>
      </c>
      <c r="K32" s="669">
        <v>0</v>
      </c>
      <c r="L32" s="688">
        <v>0</v>
      </c>
      <c r="M32" s="418"/>
      <c r="N32" s="419">
        <v>30</v>
      </c>
      <c r="O32" s="544"/>
      <c r="P32" s="419"/>
      <c r="Q32" s="19"/>
      <c r="R32" s="55"/>
    </row>
    <row r="33" spans="1:18" ht="34.5" customHeight="1">
      <c r="A33" s="691">
        <v>106</v>
      </c>
      <c r="B33" s="341" t="s">
        <v>130</v>
      </c>
      <c r="C33" s="686">
        <v>150</v>
      </c>
      <c r="D33" s="692">
        <v>200</v>
      </c>
      <c r="E33" s="344">
        <v>3.53</v>
      </c>
      <c r="F33" s="345">
        <v>4.7</v>
      </c>
      <c r="G33" s="344">
        <v>3.03</v>
      </c>
      <c r="H33" s="345">
        <v>4.1</v>
      </c>
      <c r="I33" s="346">
        <v>4.67</v>
      </c>
      <c r="J33" s="347">
        <v>6.22</v>
      </c>
      <c r="K33" s="669">
        <v>10.25</v>
      </c>
      <c r="L33" s="688">
        <v>13.66</v>
      </c>
      <c r="M33" s="350">
        <v>117</v>
      </c>
      <c r="N33" s="351">
        <v>156</v>
      </c>
      <c r="O33" s="544">
        <v>4.41</v>
      </c>
      <c r="P33" s="419">
        <v>5.88</v>
      </c>
      <c r="Q33" s="19"/>
      <c r="R33" s="55"/>
    </row>
    <row r="34" spans="1:18" ht="36" customHeight="1">
      <c r="A34" s="386">
        <v>701</v>
      </c>
      <c r="B34" s="358" t="s">
        <v>30</v>
      </c>
      <c r="C34" s="631">
        <v>30</v>
      </c>
      <c r="D34" s="606">
        <v>40</v>
      </c>
      <c r="E34" s="344">
        <v>2.28</v>
      </c>
      <c r="F34" s="415">
        <v>3.04</v>
      </c>
      <c r="G34" s="344">
        <v>0.039</v>
      </c>
      <c r="H34" s="415"/>
      <c r="I34" s="344">
        <v>0.24</v>
      </c>
      <c r="J34" s="415">
        <v>0.36</v>
      </c>
      <c r="K34" s="344">
        <v>14.76</v>
      </c>
      <c r="L34" s="415">
        <v>20.01</v>
      </c>
      <c r="M34" s="350">
        <v>67</v>
      </c>
      <c r="N34" s="419">
        <v>89</v>
      </c>
      <c r="O34" s="618"/>
      <c r="P34" s="368"/>
      <c r="Q34" s="19"/>
      <c r="R34" s="55"/>
    </row>
    <row r="35" spans="1:18" ht="31.5" customHeight="1">
      <c r="A35" s="386">
        <v>454</v>
      </c>
      <c r="B35" s="528" t="s">
        <v>71</v>
      </c>
      <c r="C35" s="342">
        <v>60</v>
      </c>
      <c r="D35" s="450">
        <v>70</v>
      </c>
      <c r="E35" s="344">
        <v>2.26</v>
      </c>
      <c r="F35" s="345">
        <v>2.63</v>
      </c>
      <c r="G35" s="451">
        <v>0.7</v>
      </c>
      <c r="H35" s="440">
        <v>0.8</v>
      </c>
      <c r="I35" s="346">
        <v>3.32</v>
      </c>
      <c r="J35" s="347">
        <v>3.87</v>
      </c>
      <c r="K35" s="344">
        <v>16.45</v>
      </c>
      <c r="L35" s="345">
        <v>19.19</v>
      </c>
      <c r="M35" s="350">
        <v>106</v>
      </c>
      <c r="N35" s="351">
        <v>124</v>
      </c>
      <c r="O35" s="430">
        <v>0.06</v>
      </c>
      <c r="P35" s="351">
        <v>0.072</v>
      </c>
      <c r="Q35" s="19"/>
      <c r="R35" s="55"/>
    </row>
    <row r="36" spans="1:18" ht="31.5" customHeight="1">
      <c r="A36" s="679">
        <v>393</v>
      </c>
      <c r="B36" s="341" t="s">
        <v>77</v>
      </c>
      <c r="C36" s="406">
        <v>150</v>
      </c>
      <c r="D36" s="407">
        <v>200</v>
      </c>
      <c r="E36" s="443">
        <v>0.14</v>
      </c>
      <c r="F36" s="444">
        <v>0.19</v>
      </c>
      <c r="G36" s="344"/>
      <c r="H36" s="345"/>
      <c r="I36" s="530">
        <v>0.06</v>
      </c>
      <c r="J36" s="444">
        <v>0.03</v>
      </c>
      <c r="K36" s="443">
        <v>10.84</v>
      </c>
      <c r="L36" s="444">
        <v>15.12</v>
      </c>
      <c r="M36" s="443">
        <v>44</v>
      </c>
      <c r="N36" s="445">
        <v>61</v>
      </c>
      <c r="O36" s="430">
        <v>2.13</v>
      </c>
      <c r="P36" s="446">
        <v>2.84</v>
      </c>
      <c r="Q36" s="19"/>
      <c r="R36" s="55"/>
    </row>
    <row r="37" spans="1:18" ht="25.5" customHeight="1">
      <c r="A37" s="386"/>
      <c r="B37" s="358"/>
      <c r="C37" s="887" t="s">
        <v>5</v>
      </c>
      <c r="D37" s="888"/>
      <c r="E37" s="468">
        <f aca="true" t="shared" si="4" ref="E37:P37">SUM(E32:E36)</f>
        <v>8.21</v>
      </c>
      <c r="F37" s="469">
        <f t="shared" si="4"/>
        <v>13.06</v>
      </c>
      <c r="G37" s="468">
        <f t="shared" si="4"/>
        <v>3.769</v>
      </c>
      <c r="H37" s="469">
        <f t="shared" si="4"/>
        <v>7.3999999999999995</v>
      </c>
      <c r="I37" s="671">
        <f t="shared" si="4"/>
        <v>8.290000000000001</v>
      </c>
      <c r="J37" s="672">
        <f t="shared" si="4"/>
        <v>12.78</v>
      </c>
      <c r="K37" s="468">
        <f t="shared" si="4"/>
        <v>52.3</v>
      </c>
      <c r="L37" s="469">
        <f t="shared" si="4"/>
        <v>67.98</v>
      </c>
      <c r="M37" s="470">
        <f t="shared" si="4"/>
        <v>334</v>
      </c>
      <c r="N37" s="471">
        <f t="shared" si="4"/>
        <v>460</v>
      </c>
      <c r="O37" s="671">
        <f t="shared" si="4"/>
        <v>6.6</v>
      </c>
      <c r="P37" s="469">
        <f t="shared" si="4"/>
        <v>8.792</v>
      </c>
      <c r="Q37" s="17">
        <f>R37/R38</f>
        <v>0.24750623441396508</v>
      </c>
      <c r="R37" s="57">
        <f>AVERAGE(M37:N37)</f>
        <v>397</v>
      </c>
    </row>
    <row r="38" spans="1:18" ht="38.25" customHeight="1" thickBot="1">
      <c r="A38" s="371"/>
      <c r="B38" s="556"/>
      <c r="C38" s="889" t="s">
        <v>14</v>
      </c>
      <c r="D38" s="890"/>
      <c r="E38" s="472">
        <f aca="true" t="shared" si="5" ref="E38:Q38">SUM(E15+E18+E26+E30+E37)</f>
        <v>43.48</v>
      </c>
      <c r="F38" s="473">
        <f t="shared" si="5"/>
        <v>59.980000000000004</v>
      </c>
      <c r="G38" s="472">
        <f t="shared" si="5"/>
        <v>26.719</v>
      </c>
      <c r="H38" s="473">
        <f t="shared" si="5"/>
        <v>37.4</v>
      </c>
      <c r="I38" s="640">
        <f t="shared" si="5"/>
        <v>45.589999999999996</v>
      </c>
      <c r="J38" s="641">
        <f t="shared" si="5"/>
        <v>63.81</v>
      </c>
      <c r="K38" s="472">
        <f t="shared" si="5"/>
        <v>209.85000000000002</v>
      </c>
      <c r="L38" s="473">
        <f t="shared" si="5"/>
        <v>269.18</v>
      </c>
      <c r="M38" s="466">
        <f t="shared" si="5"/>
        <v>1390</v>
      </c>
      <c r="N38" s="467">
        <f t="shared" si="5"/>
        <v>1818</v>
      </c>
      <c r="O38" s="640">
        <f t="shared" si="5"/>
        <v>48.6</v>
      </c>
      <c r="P38" s="474">
        <f t="shared" si="5"/>
        <v>63.502</v>
      </c>
      <c r="Q38" s="28">
        <f t="shared" si="5"/>
        <v>1</v>
      </c>
      <c r="R38" s="58">
        <f>AVERAGE(M38:N38)</f>
        <v>1604</v>
      </c>
    </row>
    <row r="39" spans="1:18" ht="15" customHeight="1" thickBot="1">
      <c r="A39" s="885"/>
      <c r="B39" s="814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86"/>
      <c r="Q39" s="7"/>
      <c r="R39" s="55"/>
    </row>
    <row r="40" spans="1:18" ht="45.75" customHeight="1">
      <c r="A40" s="382"/>
      <c r="B40" s="816" t="s">
        <v>24</v>
      </c>
      <c r="C40" s="817"/>
      <c r="D40" s="818"/>
      <c r="E40" s="29">
        <v>42</v>
      </c>
      <c r="F40" s="29">
        <v>54</v>
      </c>
      <c r="G40" s="29">
        <f>E40*Q41/C41</f>
        <v>27.3</v>
      </c>
      <c r="H40" s="29">
        <f>F40*Q40/C41</f>
        <v>32.4</v>
      </c>
      <c r="I40" s="29">
        <v>47</v>
      </c>
      <c r="J40" s="29">
        <v>60</v>
      </c>
      <c r="K40" s="29">
        <v>203</v>
      </c>
      <c r="L40" s="30">
        <v>261</v>
      </c>
      <c r="M40" s="31">
        <v>1400</v>
      </c>
      <c r="N40" s="32">
        <v>1800</v>
      </c>
      <c r="O40" s="32">
        <v>50</v>
      </c>
      <c r="P40" s="33">
        <v>45</v>
      </c>
      <c r="Q40" s="59">
        <v>60</v>
      </c>
      <c r="R40" s="55"/>
    </row>
    <row r="41" spans="1:18" ht="33" customHeight="1" thickBot="1">
      <c r="A41" s="460"/>
      <c r="B41" s="461" t="s">
        <v>27</v>
      </c>
      <c r="C41" s="557">
        <v>100</v>
      </c>
      <c r="D41" s="558"/>
      <c r="E41" s="47">
        <f>E38*C41/E40-C41</f>
        <v>3.5238095238095184</v>
      </c>
      <c r="F41" s="47">
        <f>F38*C41/F40-C41</f>
        <v>11.074074074074076</v>
      </c>
      <c r="G41" s="47">
        <f>G38*C41/G40-C41</f>
        <v>-2.128205128205124</v>
      </c>
      <c r="H41" s="47">
        <f>H38*C41/H40-C41</f>
        <v>15.432098765432102</v>
      </c>
      <c r="I41" s="47">
        <f>I38*C41/I40-C41</f>
        <v>-3</v>
      </c>
      <c r="J41" s="47">
        <f>J38*C41/J40-C41</f>
        <v>6.349999999999994</v>
      </c>
      <c r="K41" s="47">
        <f>K38*C41/K40-C41</f>
        <v>3.374384236453224</v>
      </c>
      <c r="L41" s="48">
        <f>L38*C41/L40-C41</f>
        <v>3.1340996168582365</v>
      </c>
      <c r="M41" s="47">
        <f>M38*C41/M40-C41</f>
        <v>-0.7142857142857082</v>
      </c>
      <c r="N41" s="47">
        <f>N38*C41/N40-C41</f>
        <v>1</v>
      </c>
      <c r="O41" s="47">
        <f>O38*C41/O40-C41</f>
        <v>-2.799999999999997</v>
      </c>
      <c r="P41" s="49">
        <f>P38*C41/P40-C41</f>
        <v>41.115555555555545</v>
      </c>
      <c r="Q41" s="60">
        <v>65</v>
      </c>
      <c r="R41" s="55"/>
    </row>
    <row r="42" spans="1:16" ht="20.25">
      <c r="A42" s="65"/>
      <c r="B42" s="65"/>
      <c r="C42" s="65"/>
      <c r="D42" s="65"/>
      <c r="E42" s="65"/>
      <c r="F42" s="463"/>
      <c r="G42" s="463"/>
      <c r="H42" s="463"/>
      <c r="I42" s="463"/>
      <c r="J42" s="464"/>
      <c r="K42" s="464"/>
      <c r="L42" s="65"/>
      <c r="M42" s="65"/>
      <c r="N42" s="65"/>
      <c r="O42" s="65"/>
      <c r="P42" s="65"/>
    </row>
    <row r="43" spans="1:16" ht="2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ht="2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51" spans="1:11" ht="18">
      <c r="A51" s="38" t="s">
        <v>163</v>
      </c>
      <c r="B51" s="38"/>
      <c r="C51" s="38"/>
      <c r="D51" s="737" t="s">
        <v>162</v>
      </c>
      <c r="E51" s="737"/>
      <c r="F51" s="737"/>
      <c r="G51" s="737"/>
      <c r="H51" s="38"/>
      <c r="I51" s="38"/>
      <c r="J51" s="38"/>
      <c r="K51" s="38"/>
    </row>
  </sheetData>
  <sheetProtection/>
  <mergeCells count="22">
    <mergeCell ref="O7:P9"/>
    <mergeCell ref="E8:H8"/>
    <mergeCell ref="C37:D37"/>
    <mergeCell ref="C38:D38"/>
    <mergeCell ref="D51:G51"/>
    <mergeCell ref="A1:O1"/>
    <mergeCell ref="K2:O2"/>
    <mergeCell ref="A4:P4"/>
    <mergeCell ref="B3:P3"/>
    <mergeCell ref="C7:D9"/>
    <mergeCell ref="E7:L7"/>
    <mergeCell ref="M7:N9"/>
    <mergeCell ref="I8:J9"/>
    <mergeCell ref="K8:L9"/>
    <mergeCell ref="E9:F9"/>
    <mergeCell ref="G9:H9"/>
    <mergeCell ref="A39:P39"/>
    <mergeCell ref="B40:D40"/>
    <mergeCell ref="C15:D15"/>
    <mergeCell ref="C18:D18"/>
    <mergeCell ref="C26:D26"/>
    <mergeCell ref="C30:D30"/>
  </mergeCells>
  <conditionalFormatting sqref="G18">
    <cfRule type="duplicateValues" priority="18" dxfId="130" stopIfTrue="1">
      <formula>AND(COUNTIF($G$18:$G$18,G18)&gt;1,NOT(ISBLANK(G18)))</formula>
    </cfRule>
  </conditionalFormatting>
  <conditionalFormatting sqref="R15 E15:P15">
    <cfRule type="duplicateValues" priority="17" dxfId="130" stopIfTrue="1">
      <formula>AND(COUNTIF($R$15:$R$15,E15)+COUNTIF($E$15:$P$15,E15)&gt;1,NOT(ISBLANK(E15)))</formula>
    </cfRule>
  </conditionalFormatting>
  <conditionalFormatting sqref="H18">
    <cfRule type="duplicateValues" priority="16" dxfId="130" stopIfTrue="1">
      <formula>AND(COUNTIF($H$18:$H$18,H18)&gt;1,NOT(ISBLANK(H18)))</formula>
    </cfRule>
  </conditionalFormatting>
  <conditionalFormatting sqref="H15">
    <cfRule type="duplicateValues" priority="15" dxfId="130" stopIfTrue="1">
      <formula>AND(COUNTIF($H$15:$H$15,H15)&gt;1,NOT(ISBLANK(H15)))</formula>
    </cfRule>
  </conditionalFormatting>
  <conditionalFormatting sqref="E15">
    <cfRule type="duplicateValues" priority="14" dxfId="130" stopIfTrue="1">
      <formula>AND(COUNTIF($E$15:$E$15,E15)&gt;1,NOT(ISBLANK(E15)))</formula>
    </cfRule>
  </conditionalFormatting>
  <conditionalFormatting sqref="G15">
    <cfRule type="duplicateValues" priority="13" dxfId="130" stopIfTrue="1">
      <formula>AND(COUNTIF($G$15:$G$15,G15)&gt;1,NOT(ISBLANK(G15)))</formula>
    </cfRule>
  </conditionalFormatting>
  <conditionalFormatting sqref="I15">
    <cfRule type="duplicateValues" priority="12" dxfId="130" stopIfTrue="1">
      <formula>AND(COUNTIF($I$15:$I$15,I15)&gt;1,NOT(ISBLANK(I15)))</formula>
    </cfRule>
  </conditionalFormatting>
  <conditionalFormatting sqref="K15">
    <cfRule type="duplicateValues" priority="11" dxfId="130" stopIfTrue="1">
      <formula>AND(COUNTIF($K$15:$K$15,K15)&gt;1,NOT(ISBLANK(K15)))</formula>
    </cfRule>
  </conditionalFormatting>
  <conditionalFormatting sqref="E18">
    <cfRule type="duplicateValues" priority="10" dxfId="130" stopIfTrue="1">
      <formula>AND(COUNTIF($E$18:$E$18,E18)&gt;1,NOT(ISBLANK(E18)))</formula>
    </cfRule>
  </conditionalFormatting>
  <conditionalFormatting sqref="F18">
    <cfRule type="duplicateValues" priority="9" dxfId="130" stopIfTrue="1">
      <formula>AND(COUNTIF($F$18:$F$18,F18)&gt;1,NOT(ISBLANK(F18)))</formula>
    </cfRule>
  </conditionalFormatting>
  <conditionalFormatting sqref="I18">
    <cfRule type="duplicateValues" priority="8" dxfId="130" stopIfTrue="1">
      <formula>AND(COUNTIF($I$18:$I$18,I18)&gt;1,NOT(ISBLANK(I18)))</formula>
    </cfRule>
  </conditionalFormatting>
  <conditionalFormatting sqref="J18">
    <cfRule type="duplicateValues" priority="7" dxfId="130" stopIfTrue="1">
      <formula>AND(COUNTIF($J$18:$J$18,J18)&gt;1,NOT(ISBLANK(J18)))</formula>
    </cfRule>
  </conditionalFormatting>
  <conditionalFormatting sqref="K18">
    <cfRule type="duplicateValues" priority="6" dxfId="130" stopIfTrue="1">
      <formula>AND(COUNTIF($K$18:$K$18,K18)&gt;1,NOT(ISBLANK(K18)))</formula>
    </cfRule>
  </conditionalFormatting>
  <conditionalFormatting sqref="L18">
    <cfRule type="duplicateValues" priority="5" dxfId="130" stopIfTrue="1">
      <formula>AND(COUNTIF($L$18:$L$18,L18)&gt;1,NOT(ISBLANK(L18)))</formula>
    </cfRule>
  </conditionalFormatting>
  <conditionalFormatting sqref="M18">
    <cfRule type="duplicateValues" priority="4" dxfId="130" stopIfTrue="1">
      <formula>AND(COUNTIF($M$18:$M$18,M18)&gt;1,NOT(ISBLANK(M18)))</formula>
    </cfRule>
  </conditionalFormatting>
  <conditionalFormatting sqref="N18">
    <cfRule type="duplicateValues" priority="3" dxfId="130" stopIfTrue="1">
      <formula>AND(COUNTIF($N$18:$N$18,N18)&gt;1,NOT(ISBLANK(N18)))</formula>
    </cfRule>
  </conditionalFormatting>
  <conditionalFormatting sqref="E18:P18">
    <cfRule type="duplicateValues" priority="2" dxfId="130" stopIfTrue="1">
      <formula>AND(COUNTIF($E$18:$P$18,E18)&gt;1,NOT(ISBLANK(E18)))</formula>
    </cfRule>
  </conditionalFormatting>
  <conditionalFormatting sqref="P18">
    <cfRule type="duplicateValues" priority="1" dxfId="130" stopIfTrue="1">
      <formula>AND(COUNTIF($P$18:$P$18,P18)&gt;1,NOT(ISBLANK(P18)))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Детский Дом 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Анатольевна</dc:creator>
  <cp:keywords/>
  <dc:description/>
  <cp:lastModifiedBy>user</cp:lastModifiedBy>
  <cp:lastPrinted>2018-03-01T13:27:15Z</cp:lastPrinted>
  <dcterms:created xsi:type="dcterms:W3CDTF">2011-01-31T11:03:46Z</dcterms:created>
  <dcterms:modified xsi:type="dcterms:W3CDTF">2018-03-01T13:28:11Z</dcterms:modified>
  <cp:category/>
  <cp:version/>
  <cp:contentType/>
  <cp:contentStatus/>
</cp:coreProperties>
</file>