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510" windowWidth="15240" windowHeight="8820" tabRatio="824" activeTab="0"/>
  </bookViews>
  <sheets>
    <sheet name="ЭЦ" sheetId="1" r:id="rId1"/>
    <sheet name="Вит" sheetId="2" r:id="rId2"/>
  </sheets>
  <definedNames>
    <definedName name="_xlfn.CUBEVALUE" hidden="1">#NAME?</definedName>
    <definedName name="_xlfn.MODE.SNGL" hidden="1">#NAME?</definedName>
    <definedName name="_xlfn.PERCENTILE.INC" hidden="1">#NAME?</definedName>
    <definedName name="_xlfn.PERCENTRANK.EXC" hidden="1">#NAME?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<sst xmlns="http://schemas.openxmlformats.org/spreadsheetml/2006/main" count="2720" uniqueCount="308">
  <si>
    <t>Завтрак</t>
  </si>
  <si>
    <t>Второй завтрак</t>
  </si>
  <si>
    <t>Обед</t>
  </si>
  <si>
    <t>Капуста тушёная</t>
  </si>
  <si>
    <t>Напиток из шиповника</t>
  </si>
  <si>
    <t>Хлеб витамин.с маслом сливоч.</t>
  </si>
  <si>
    <t>ИТОГО</t>
  </si>
  <si>
    <t xml:space="preserve"> </t>
  </si>
  <si>
    <t>Белки</t>
  </si>
  <si>
    <t>Жиры</t>
  </si>
  <si>
    <t>Углеводы</t>
  </si>
  <si>
    <t>Какао с молоком</t>
  </si>
  <si>
    <t>Чай с сахаром, брусникой</t>
  </si>
  <si>
    <t>Кофейный напиток с молоком</t>
  </si>
  <si>
    <t>Хлеб ржано-пшеничный</t>
  </si>
  <si>
    <t>ИТОГО В ДЕНЬ</t>
  </si>
  <si>
    <t>Чай с сахаром, молоком</t>
  </si>
  <si>
    <t>Каша пшеничная молочная</t>
  </si>
  <si>
    <t>Сыр</t>
  </si>
  <si>
    <t>50/15</t>
  </si>
  <si>
    <t>120/15</t>
  </si>
  <si>
    <t>I день, неделя первая</t>
  </si>
  <si>
    <t>Наименовние изделий (блюд)</t>
  </si>
  <si>
    <t>Выход, г</t>
  </si>
  <si>
    <t>Пищевые вещества</t>
  </si>
  <si>
    <t xml:space="preserve">ЭЦ, ккал </t>
  </si>
  <si>
    <t>Норма Санитарно-эпидемиологические правила и нормативы СанПиН 2.4.1.3049-13</t>
  </si>
  <si>
    <t>Тефтели из говядины с сметанным соусом</t>
  </si>
  <si>
    <t>% выполнения от нормы</t>
  </si>
  <si>
    <t>всего</t>
  </si>
  <si>
    <t>вт.ч. живот.</t>
  </si>
  <si>
    <t>Каша ассорти (греча, рис) молочная</t>
  </si>
  <si>
    <t>Суп-пюре картофельный с овощами, мясом, сметаной</t>
  </si>
  <si>
    <t>Хлеб витаминный</t>
  </si>
  <si>
    <t>Каша Ассорти (рис, кукуруза) молочная</t>
  </si>
  <si>
    <t>Щи "По-Уральски" с мясом, сметаной</t>
  </si>
  <si>
    <t>V день, неделя первая</t>
  </si>
  <si>
    <t>IV день, неделя первая</t>
  </si>
  <si>
    <t>III день, неделя первая</t>
  </si>
  <si>
    <t>Кефир</t>
  </si>
  <si>
    <t>Ватрушка со сметаной</t>
  </si>
  <si>
    <t>Каша ячневая молочная</t>
  </si>
  <si>
    <t>Каша пшенная молочная</t>
  </si>
  <si>
    <t>Пюре из овощей</t>
  </si>
  <si>
    <t>70/20</t>
  </si>
  <si>
    <t>Суп гороховый с мясом, сметаной</t>
  </si>
  <si>
    <t>150/20</t>
  </si>
  <si>
    <t>Хлеб витаминый с маслом сливочным</t>
  </si>
  <si>
    <t>Салат из свеклы, с сахаром, р.м.</t>
  </si>
  <si>
    <t>Чай с сахаром</t>
  </si>
  <si>
    <t>Витамин С, мг</t>
  </si>
  <si>
    <t>Рассольник домашний на кур/бул. со сметаной</t>
  </si>
  <si>
    <t>Борщ вегетарианский с фасолью, со сметаной</t>
  </si>
  <si>
    <t>Ужин</t>
  </si>
  <si>
    <t>Полдник</t>
  </si>
  <si>
    <t>40\10</t>
  </si>
  <si>
    <t>Каша геркулесовая молочная</t>
  </si>
  <si>
    <t>150/15</t>
  </si>
  <si>
    <t>Рагу овощное</t>
  </si>
  <si>
    <t>Кисель из свежеморож. ягод</t>
  </si>
  <si>
    <t>Уха рыбацкая</t>
  </si>
  <si>
    <t>II день, неделя первая</t>
  </si>
  <si>
    <t>Борщ с капустой, картофелем, сметаной, мясом</t>
  </si>
  <si>
    <t>82/1</t>
  </si>
  <si>
    <t>321/1</t>
  </si>
  <si>
    <t>172 (в)</t>
  </si>
  <si>
    <t>Картофельное пюре с морковью</t>
  </si>
  <si>
    <t>238/1</t>
  </si>
  <si>
    <t>Куриные фрикадельки в сметанном соусе</t>
  </si>
  <si>
    <t>Макароны запеченные с сыром</t>
  </si>
  <si>
    <t>172(б)</t>
  </si>
  <si>
    <t>172(а)</t>
  </si>
  <si>
    <t>21(а)</t>
  </si>
  <si>
    <t>13(а)</t>
  </si>
  <si>
    <t>Картофель отварной с маслом</t>
  </si>
  <si>
    <t>Голубцы ленивые с молочым соусом</t>
  </si>
  <si>
    <t>0,5 шт.</t>
  </si>
  <si>
    <t>10\1</t>
  </si>
  <si>
    <t>30\5</t>
  </si>
  <si>
    <t>Суп молочный с крупой (греча)</t>
  </si>
  <si>
    <t>180/20</t>
  </si>
  <si>
    <t>Йогурт питьевой</t>
  </si>
  <si>
    <t>Снежок</t>
  </si>
  <si>
    <t>Батон со сливочным маслом</t>
  </si>
  <si>
    <t>Пряник</t>
  </si>
  <si>
    <t>Салат из  свеклы с черносливом, р.м.</t>
  </si>
  <si>
    <t>ясли</t>
  </si>
  <si>
    <t>сад</t>
  </si>
  <si>
    <t>№ рецеп-туры</t>
  </si>
  <si>
    <t>Чай с сахаром, лимоном</t>
  </si>
  <si>
    <t>Салат из свеклы с зел/горошком,яблоком, с р.м.</t>
  </si>
  <si>
    <t>Компот из кураги</t>
  </si>
  <si>
    <t>Мясо кур отварное в молочном соусе</t>
  </si>
  <si>
    <t>Яйцо</t>
  </si>
  <si>
    <t>Греча рассыпчатая с овощами</t>
  </si>
  <si>
    <t>123(а)</t>
  </si>
  <si>
    <t>Рыба отварная</t>
  </si>
  <si>
    <t>Рис отварной с овощами</t>
  </si>
  <si>
    <t>Яйцо/Сосиска</t>
  </si>
  <si>
    <t>Картофельная запеканка с овощами, с сметанным соусом</t>
  </si>
  <si>
    <t>15(а)</t>
  </si>
  <si>
    <t>Салат из свежих помидоров, с р.м.</t>
  </si>
  <si>
    <t>Биточки паровые с молочным соусом</t>
  </si>
  <si>
    <t>25\5</t>
  </si>
  <si>
    <t>14(а)</t>
  </si>
  <si>
    <t>Картофельная запеканка с печенью, с молочным соусом</t>
  </si>
  <si>
    <t>1 шт.</t>
  </si>
  <si>
    <t>454(а)</t>
  </si>
  <si>
    <t>458(а)</t>
  </si>
  <si>
    <t>Салат летний (картофель, помидор, огурец), с  р.м.</t>
  </si>
  <si>
    <t>Салат из мор. капусты, картофеля, свежих огурцов, лука, р.м.</t>
  </si>
  <si>
    <t>№ рецептуры</t>
  </si>
  <si>
    <t>Компот из чернослива</t>
  </si>
  <si>
    <t>Салат из вар/моркови, св. огурца , зел. горошка с р.м.</t>
  </si>
  <si>
    <t>Салат из морской капусты, яблок, свежих огурцов, с р.м.</t>
  </si>
  <si>
    <t>VI день, неделя вторая</t>
  </si>
  <si>
    <t>VII день, неделя вторая</t>
  </si>
  <si>
    <t>VIII день, неделя вторая</t>
  </si>
  <si>
    <t>IX день, неделя вторая</t>
  </si>
  <si>
    <t>X день, неделя вторая</t>
  </si>
  <si>
    <t>Йогурт в стаканчике</t>
  </si>
  <si>
    <t>Суфле из рыбы</t>
  </si>
  <si>
    <t>Биточки рыбные</t>
  </si>
  <si>
    <t>Картофель запеченный в молочном соусе</t>
  </si>
  <si>
    <t>Фрукты - банан</t>
  </si>
  <si>
    <t>30\10</t>
  </si>
  <si>
    <t>Рис припущенный с овощами</t>
  </si>
  <si>
    <t>Свежий помидор</t>
  </si>
  <si>
    <t>Каша вязкая молочная "Дружба" (рис, пшеничная)</t>
  </si>
  <si>
    <t>Рыба запеченая с овощами</t>
  </si>
  <si>
    <t>160/20</t>
  </si>
  <si>
    <t>130/15</t>
  </si>
  <si>
    <t>29(а)</t>
  </si>
  <si>
    <t>Салат из свеклы с свежим огурцом,  р.м.</t>
  </si>
  <si>
    <t>Картофельное пюре</t>
  </si>
  <si>
    <t>316(а)</t>
  </si>
  <si>
    <t>Пудинг творожный паровой с слад/соусом</t>
  </si>
  <si>
    <t>Пирожок с морковью, яблоком</t>
  </si>
  <si>
    <t>454(б)</t>
  </si>
  <si>
    <t>Фрукты - яблоко</t>
  </si>
  <si>
    <t>151(а)</t>
  </si>
  <si>
    <t>Пирог с яблоками</t>
  </si>
  <si>
    <t>Фрукты - груша</t>
  </si>
  <si>
    <t>Свежий огурец</t>
  </si>
  <si>
    <t xml:space="preserve">Напиток из шиповника </t>
  </si>
  <si>
    <t>Салат из овощей с морской капустой, р.м.</t>
  </si>
  <si>
    <t>Суп из сборных овощей, сметаной, мясом</t>
  </si>
  <si>
    <t>Фрукты - апельсин</t>
  </si>
  <si>
    <t>Компот из cвежих фруктов</t>
  </si>
  <si>
    <t>Суп картофельный с рыб. фрикадельками и сметаной</t>
  </si>
  <si>
    <t>150|10</t>
  </si>
  <si>
    <t>200|15</t>
  </si>
  <si>
    <t>Фрикадельки мясные c молочным соусом</t>
  </si>
  <si>
    <t>Фрикадельки мясные в молочном соусе</t>
  </si>
  <si>
    <t>Напиток из шиповника, кураги, изюма</t>
  </si>
  <si>
    <t>Напиток из шиповника с курагой</t>
  </si>
  <si>
    <t>Яблоко</t>
  </si>
  <si>
    <t>Банан</t>
  </si>
  <si>
    <t>Мандарин</t>
  </si>
  <si>
    <t>Салат из вар. моркови, с р.м.</t>
  </si>
  <si>
    <t>Вафли</t>
  </si>
  <si>
    <t>368(г)</t>
  </si>
  <si>
    <t>Печенье</t>
  </si>
  <si>
    <t>Груша</t>
  </si>
  <si>
    <t>Зефир</t>
  </si>
  <si>
    <t>Батон с повидлом, сливочным маслом</t>
  </si>
  <si>
    <t>35\10</t>
  </si>
  <si>
    <t>140/15</t>
  </si>
  <si>
    <t>Рассольник ленинградский на к\бульоне, со сметаной</t>
  </si>
  <si>
    <t>Салат из зеленого горошка, свежего огурца, с зел. луком, с р.м.</t>
  </si>
  <si>
    <t>Творожно-морков. запеканка с слад./соусом</t>
  </si>
  <si>
    <t>Суфле творожно-морковное со клюкв./соусом</t>
  </si>
  <si>
    <t>30\5\5</t>
  </si>
  <si>
    <t>40\10\10</t>
  </si>
  <si>
    <t>150/25</t>
  </si>
  <si>
    <t>52/1</t>
  </si>
  <si>
    <t>Пудинг творожно-яблочный с слад. соусом</t>
  </si>
  <si>
    <t>Салат из свежих помидоров  с зел.луком, р.м.</t>
  </si>
  <si>
    <t>Сельдь с р.м.</t>
  </si>
  <si>
    <t>Салат из свежих огурцов и помидоров, с зел.луком,  с р.м.</t>
  </si>
  <si>
    <t>Картофельная запеканка с мясом со сметанным соусом</t>
  </si>
  <si>
    <t>Сок</t>
  </si>
  <si>
    <t>Салат из морской капусты, свежих огурцов, с р.м.</t>
  </si>
  <si>
    <t>454 (г)</t>
  </si>
  <si>
    <t>Пирожок с морковью</t>
  </si>
  <si>
    <t>120/20</t>
  </si>
  <si>
    <t>XI день, неделя третья</t>
  </si>
  <si>
    <t>168(а)</t>
  </si>
  <si>
    <t>Каша рисовая молочная</t>
  </si>
  <si>
    <t>Салат из свежих помидоров, огурцов, с р. м.</t>
  </si>
  <si>
    <t>Суп-пюре из разных овощей, с мясом</t>
  </si>
  <si>
    <t>Тефтели из говядины</t>
  </si>
  <si>
    <t>Морковь тушеная в сметанном соусе</t>
  </si>
  <si>
    <t>458(в)</t>
  </si>
  <si>
    <t>Ватрушка с картофелем</t>
  </si>
  <si>
    <t>Салат из картофеля с морской капустой и свеклой с р.м.</t>
  </si>
  <si>
    <t>Макароны отварные с сыром</t>
  </si>
  <si>
    <t>Батон с маслом сливочным</t>
  </si>
  <si>
    <t>XII день, неделя третья</t>
  </si>
  <si>
    <t>Каша  молочная "Дружба" (рис,пшено)</t>
  </si>
  <si>
    <t>13(б)</t>
  </si>
  <si>
    <t>Салат из свежего огурца, консервир. кукурузы, зел.лука, р.м.</t>
  </si>
  <si>
    <t>Суп крестьянский с крупой на к/бульоне с мяс.</t>
  </si>
  <si>
    <t>Куриные биточки</t>
  </si>
  <si>
    <t>42(а)</t>
  </si>
  <si>
    <t>Салат из свеклы,  с сахаром, р.м.</t>
  </si>
  <si>
    <t>238(1)</t>
  </si>
  <si>
    <t>Запеканка творожно-яблочная с клюкв. соусом</t>
  </si>
  <si>
    <t>120/30</t>
  </si>
  <si>
    <t>150/30</t>
  </si>
  <si>
    <t>Мармелад</t>
  </si>
  <si>
    <t>XIII день, неделя третья</t>
  </si>
  <si>
    <t>Омлет паровой</t>
  </si>
  <si>
    <t xml:space="preserve">Хлеб витаминный </t>
  </si>
  <si>
    <t>Салат из вар. моркови, кураги, с р.м.</t>
  </si>
  <si>
    <t>Борщ с картофелем, сметаной, мясом</t>
  </si>
  <si>
    <t xml:space="preserve">Биточки паровые </t>
  </si>
  <si>
    <t>332/1</t>
  </si>
  <si>
    <t>Овощи под сметанным соусом</t>
  </si>
  <si>
    <t>Кисель из свежемороженых ягод</t>
  </si>
  <si>
    <t>Пирожок с капустой</t>
  </si>
  <si>
    <t>12\1</t>
  </si>
  <si>
    <t>Икра кабачковая</t>
  </si>
  <si>
    <t>Рыба припущенная</t>
  </si>
  <si>
    <t>XIV день, неделя третья</t>
  </si>
  <si>
    <t>168(в)</t>
  </si>
  <si>
    <t>Каша кукурузная молочная</t>
  </si>
  <si>
    <t>Батон</t>
  </si>
  <si>
    <t>Рассольник на мяс. бульоне (мелкошинкованный), со сметаной</t>
  </si>
  <si>
    <t>Бефстроганов из отварного мяса</t>
  </si>
  <si>
    <t>Свекла тушеная в молочном соусе</t>
  </si>
  <si>
    <t>Напиток из шиповника с черносливом</t>
  </si>
  <si>
    <t>Сырники творожно-морковные с фруктовым соусом</t>
  </si>
  <si>
    <t>XV день, неделя третья</t>
  </si>
  <si>
    <t xml:space="preserve">Каша манная молочная </t>
  </si>
  <si>
    <t>Салат из свежих огурцов и помидоров, с зел. луком,  с р.м.</t>
  </si>
  <si>
    <t>Рыбный суп</t>
  </si>
  <si>
    <t xml:space="preserve">Гуляш из говядины </t>
  </si>
  <si>
    <t>Макарон. изделия отварные</t>
  </si>
  <si>
    <t>Компот из свежих фруктов</t>
  </si>
  <si>
    <t>Салат из зел/горошка, св\огурцов,  зел.лука с р.м.</t>
  </si>
  <si>
    <t>Рыба запеченная в омлете</t>
  </si>
  <si>
    <t>50/30</t>
  </si>
  <si>
    <t>60/40</t>
  </si>
  <si>
    <t>Печенье крекер</t>
  </si>
  <si>
    <t>XVI день, неделя четвертая</t>
  </si>
  <si>
    <t>Суп картофельный с лапшой со сметаной, мясом</t>
  </si>
  <si>
    <t>Тефтели из говядины с молочным соусом</t>
  </si>
  <si>
    <t>Компот из сухофруктов (курага, изюм)</t>
  </si>
  <si>
    <t xml:space="preserve">Печенье </t>
  </si>
  <si>
    <t>Запеканка овощная с молочным соусом</t>
  </si>
  <si>
    <t>Хлеб витамин.с маслом сливочным</t>
  </si>
  <si>
    <t>XVII день, неделя четвертая</t>
  </si>
  <si>
    <t>238|2</t>
  </si>
  <si>
    <t>Суфле творожно-яблочное с сладким соусом</t>
  </si>
  <si>
    <t>Щи из свежей капусты на курином бульоне, со сметаной</t>
  </si>
  <si>
    <t>Котлеты рубленые куриные с мол/соусом</t>
  </si>
  <si>
    <t>Компот из кураги с сахаром</t>
  </si>
  <si>
    <t>458(б)</t>
  </si>
  <si>
    <t>Ватрушка с яблоком</t>
  </si>
  <si>
    <t>XVIII день, неделя четвертая</t>
  </si>
  <si>
    <t>22\1</t>
  </si>
  <si>
    <t>Салат из свеклы с морской капустой с р.м.</t>
  </si>
  <si>
    <t>Суп картофельный с мяс. фрикадельками, со сметаной</t>
  </si>
  <si>
    <t>Биточки паровые с сметанным соусом</t>
  </si>
  <si>
    <t>Капуста тушеная в молоке</t>
  </si>
  <si>
    <t>Салат из свежих огурцов с р.м.</t>
  </si>
  <si>
    <t>251(а)</t>
  </si>
  <si>
    <t>Рыба запеченная в молочном соусе</t>
  </si>
  <si>
    <t>XIX день, неделя четвертая</t>
  </si>
  <si>
    <t>Пудинг из творога с рисом с молочным соусом</t>
  </si>
  <si>
    <t>48(а)</t>
  </si>
  <si>
    <t>Салат из овощей с морской капустой, с зел.луком,  с р.м.</t>
  </si>
  <si>
    <t>Борщ вегетарианский (мелкошинкованный), со сметаной</t>
  </si>
  <si>
    <t>Запеканка из печени с рисом</t>
  </si>
  <si>
    <t>Овощи припущенные со сливочным маслом</t>
  </si>
  <si>
    <t>Булочка "Веснушка"</t>
  </si>
  <si>
    <t>Суп-крем из овощей</t>
  </si>
  <si>
    <t>Конфета шоколадная</t>
  </si>
  <si>
    <t>XX день, неделя четвертая</t>
  </si>
  <si>
    <t>174(а)</t>
  </si>
  <si>
    <t>Каша овсяно-пшеничная молочная</t>
  </si>
  <si>
    <t>Уха с крупой со сметаной</t>
  </si>
  <si>
    <t>Мясо тушеное с овощами в соусе</t>
  </si>
  <si>
    <t>Компот из cвежих яблок</t>
  </si>
  <si>
    <t>368г</t>
  </si>
  <si>
    <t>Фрукты - мандарин</t>
  </si>
  <si>
    <t>Пудинг рыбный паровой</t>
  </si>
  <si>
    <t>Овощи в молочном соусе</t>
  </si>
  <si>
    <t>сезон: весенне - летний (с 1марта по 1 августа)</t>
  </si>
  <si>
    <t>ИТОГО ЗА ВЕСЬ ПЕРИОД</t>
  </si>
  <si>
    <t>№</t>
  </si>
  <si>
    <t>C</t>
  </si>
  <si>
    <t>В1</t>
  </si>
  <si>
    <t>В2</t>
  </si>
  <si>
    <t>А</t>
  </si>
  <si>
    <t>D</t>
  </si>
  <si>
    <t>Витамины</t>
  </si>
  <si>
    <t>Минеральные вещества</t>
  </si>
  <si>
    <t>Кальций</t>
  </si>
  <si>
    <t>Фосфор</t>
  </si>
  <si>
    <t>Магний</t>
  </si>
  <si>
    <t>Железо</t>
  </si>
  <si>
    <t>Фтор</t>
  </si>
  <si>
    <t xml:space="preserve">№ </t>
  </si>
  <si>
    <t>Салат из зел\горошка, св\огурца, с зел. луком, с р.м.</t>
  </si>
  <si>
    <t>Биточки паровые с мол\ соусом</t>
  </si>
  <si>
    <t>Суфле творожно-морковное с клюкв./соусом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</si>
</sst>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[$-FC19]d\ mmmm\ yyyy\ &quot;г.&quot;"/>
    <numFmt numFmtId="174" formatCode="_-* #,##0.000_р_._-;\-* #,##0.000_р_._-;_-* &quot;-&quot;?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&quot; &quot;?/2"/>
    <numFmt numFmtId="180" formatCode="0.000%"/>
    <numFmt numFmtId="181" formatCode="0.000"/>
    <numFmt numFmtId="182" formatCode="#,##0.000_р_."/>
    <numFmt numFmtId="183" formatCode="#,##0.00_р_."/>
    <numFmt numFmtId="184" formatCode="#,##0.0_р_."/>
    <numFmt numFmtId="185" formatCode="#,##0.0000_р_."/>
  </numFmts>
  <fonts count="8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b/>
      <sz val="14"/>
      <name val="Arial Cyr"/>
      <family val="0"/>
    </font>
    <font>
      <b/>
      <sz val="12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9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10"/>
      <color indexed="20"/>
      <name val="Times New Roman"/>
      <family val="1"/>
    </font>
    <font>
      <b/>
      <sz val="9"/>
      <name val="Arial"/>
      <family val="2"/>
    </font>
    <font>
      <b/>
      <sz val="9"/>
      <color indexed="18"/>
      <name val="Arial"/>
      <family val="2"/>
    </font>
    <font>
      <b/>
      <i/>
      <sz val="9"/>
      <name val="Arial"/>
      <family val="2"/>
    </font>
    <font>
      <sz val="12"/>
      <name val="Arial Cyr"/>
      <family val="0"/>
    </font>
    <font>
      <b/>
      <sz val="16"/>
      <name val="Arial Cyr"/>
      <family val="0"/>
    </font>
    <font>
      <sz val="14"/>
      <name val="Arial Cyr"/>
      <family val="0"/>
    </font>
    <font>
      <sz val="14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 Cyr"/>
      <family val="0"/>
    </font>
    <font>
      <b/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4"/>
      <color indexed="9"/>
      <name val="Arial"/>
      <family val="2"/>
    </font>
    <font>
      <sz val="10"/>
      <color indexed="9"/>
      <name val="Arial Cyr"/>
      <family val="0"/>
    </font>
    <font>
      <sz val="2"/>
      <color indexed="9"/>
      <name val="Arial"/>
      <family val="2"/>
    </font>
    <font>
      <sz val="2"/>
      <color indexed="9"/>
      <name val="Arial Cyr"/>
      <family val="0"/>
    </font>
    <font>
      <sz val="10"/>
      <color indexed="9"/>
      <name val="Arial"/>
      <family val="2"/>
    </font>
    <font>
      <sz val="10"/>
      <color indexed="8"/>
      <name val="Arial Cyr"/>
      <family val="0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sz val="4"/>
      <color theme="0"/>
      <name val="Arial"/>
      <family val="2"/>
    </font>
    <font>
      <sz val="10"/>
      <color theme="0"/>
      <name val="Arial Cyr"/>
      <family val="0"/>
    </font>
    <font>
      <sz val="2"/>
      <color theme="0"/>
      <name val="Arial"/>
      <family val="2"/>
    </font>
    <font>
      <sz val="2"/>
      <color theme="0"/>
      <name val="Arial Cyr"/>
      <family val="0"/>
    </font>
    <font>
      <sz val="10"/>
      <color theme="0"/>
      <name val="Arial"/>
      <family val="2"/>
    </font>
    <font>
      <sz val="10"/>
      <color theme="1"/>
      <name val="Arial Cyr"/>
      <family val="0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5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774">
    <xf numFmtId="0" fontId="0" fillId="0" borderId="0" xfId="0" applyAlignment="1">
      <alignment/>
    </xf>
    <xf numFmtId="1" fontId="3" fillId="0" borderId="0" xfId="0" applyNumberFormat="1" applyFont="1" applyFill="1" applyBorder="1" applyAlignment="1">
      <alignment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right"/>
    </xf>
    <xf numFmtId="0" fontId="6" fillId="0" borderId="11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6" fillId="33" borderId="12" xfId="0" applyFont="1" applyFill="1" applyBorder="1" applyAlignment="1">
      <alignment horizontal="center" vertical="center"/>
    </xf>
    <xf numFmtId="0" fontId="6" fillId="34" borderId="12" xfId="0" applyNumberFormat="1" applyFont="1" applyFill="1" applyBorder="1" applyAlignment="1">
      <alignment horizontal="center"/>
    </xf>
    <xf numFmtId="10" fontId="3" fillId="0" borderId="0" xfId="57" applyNumberFormat="1" applyFont="1" applyFill="1" applyBorder="1" applyAlignment="1">
      <alignment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Alignment="1">
      <alignment/>
    </xf>
    <xf numFmtId="9" fontId="8" fillId="0" borderId="0" xfId="0" applyNumberFormat="1" applyFont="1" applyBorder="1" applyAlignment="1">
      <alignment horizontal="center"/>
    </xf>
    <xf numFmtId="0" fontId="6" fillId="33" borderId="13" xfId="0" applyFont="1" applyFill="1" applyBorder="1" applyAlignment="1">
      <alignment horizontal="center" vertical="center"/>
    </xf>
    <xf numFmtId="2" fontId="6" fillId="34" borderId="13" xfId="0" applyNumberFormat="1" applyFont="1" applyFill="1" applyBorder="1" applyAlignment="1">
      <alignment horizontal="center"/>
    </xf>
    <xf numFmtId="0" fontId="6" fillId="34" borderId="12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6" fillId="0" borderId="14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13" fillId="0" borderId="0" xfId="0" applyFont="1" applyAlignment="1">
      <alignment/>
    </xf>
    <xf numFmtId="0" fontId="16" fillId="0" borderId="0" xfId="0" applyFont="1" applyBorder="1" applyAlignment="1">
      <alignment wrapText="1"/>
    </xf>
    <xf numFmtId="0" fontId="13" fillId="0" borderId="0" xfId="0" applyFont="1" applyBorder="1" applyAlignment="1">
      <alignment horizontal="center" vertical="center" wrapText="1"/>
    </xf>
    <xf numFmtId="1" fontId="17" fillId="0" borderId="0" xfId="0" applyNumberFormat="1" applyFont="1" applyFill="1" applyBorder="1" applyAlignment="1">
      <alignment horizontal="center"/>
    </xf>
    <xf numFmtId="0" fontId="18" fillId="0" borderId="0" xfId="0" applyFont="1" applyBorder="1" applyAlignment="1">
      <alignment horizontal="center" wrapText="1"/>
    </xf>
    <xf numFmtId="9" fontId="17" fillId="0" borderId="0" xfId="0" applyNumberFormat="1" applyFont="1" applyFill="1" applyBorder="1" applyAlignment="1">
      <alignment horizontal="center"/>
    </xf>
    <xf numFmtId="1" fontId="16" fillId="0" borderId="0" xfId="0" applyNumberFormat="1" applyFont="1" applyFill="1" applyBorder="1" applyAlignment="1">
      <alignment/>
    </xf>
    <xf numFmtId="0" fontId="12" fillId="0" borderId="0" xfId="0" applyFont="1" applyAlignment="1">
      <alignment/>
    </xf>
    <xf numFmtId="9" fontId="16" fillId="0" borderId="0" xfId="0" applyNumberFormat="1" applyFont="1" applyBorder="1" applyAlignment="1">
      <alignment horizontal="center"/>
    </xf>
    <xf numFmtId="0" fontId="19" fillId="0" borderId="0" xfId="0" applyFont="1" applyAlignment="1">
      <alignment/>
    </xf>
    <xf numFmtId="2" fontId="6" fillId="34" borderId="16" xfId="0" applyNumberFormat="1" applyFont="1" applyFill="1" applyBorder="1" applyAlignment="1">
      <alignment horizontal="center"/>
    </xf>
    <xf numFmtId="2" fontId="6" fillId="34" borderId="17" xfId="0" applyNumberFormat="1" applyFont="1" applyFill="1" applyBorder="1" applyAlignment="1">
      <alignment horizontal="center"/>
    </xf>
    <xf numFmtId="0" fontId="6" fillId="0" borderId="16" xfId="0" applyFont="1" applyBorder="1" applyAlignment="1">
      <alignment/>
    </xf>
    <xf numFmtId="2" fontId="6" fillId="34" borderId="18" xfId="0" applyNumberFormat="1" applyFont="1" applyFill="1" applyBorder="1" applyAlignment="1">
      <alignment horizontal="center"/>
    </xf>
    <xf numFmtId="2" fontId="6" fillId="34" borderId="19" xfId="0" applyNumberFormat="1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/>
    </xf>
    <xf numFmtId="0" fontId="6" fillId="33" borderId="17" xfId="0" applyFont="1" applyFill="1" applyBorder="1" applyAlignment="1">
      <alignment horizontal="center"/>
    </xf>
    <xf numFmtId="2" fontId="8" fillId="34" borderId="20" xfId="0" applyNumberFormat="1" applyFont="1" applyFill="1" applyBorder="1" applyAlignment="1">
      <alignment horizontal="center" vertical="center"/>
    </xf>
    <xf numFmtId="2" fontId="8" fillId="34" borderId="21" xfId="0" applyNumberFormat="1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4" borderId="16" xfId="0" applyNumberFormat="1" applyFont="1" applyFill="1" applyBorder="1" applyAlignment="1">
      <alignment horizontal="center"/>
    </xf>
    <xf numFmtId="0" fontId="6" fillId="34" borderId="17" xfId="0" applyNumberFormat="1" applyFont="1" applyFill="1" applyBorder="1" applyAlignment="1">
      <alignment horizontal="center"/>
    </xf>
    <xf numFmtId="0" fontId="6" fillId="0" borderId="17" xfId="0" applyFont="1" applyBorder="1" applyAlignment="1">
      <alignment/>
    </xf>
    <xf numFmtId="0" fontId="6" fillId="34" borderId="18" xfId="0" applyNumberFormat="1" applyFont="1" applyFill="1" applyBorder="1" applyAlignment="1">
      <alignment horizontal="center"/>
    </xf>
    <xf numFmtId="0" fontId="6" fillId="34" borderId="19" xfId="0" applyNumberFormat="1" applyFont="1" applyFill="1" applyBorder="1" applyAlignment="1">
      <alignment horizontal="center"/>
    </xf>
    <xf numFmtId="0" fontId="6" fillId="34" borderId="22" xfId="0" applyNumberFormat="1" applyFont="1" applyFill="1" applyBorder="1" applyAlignment="1">
      <alignment horizontal="center"/>
    </xf>
    <xf numFmtId="0" fontId="6" fillId="33" borderId="23" xfId="0" applyFont="1" applyFill="1" applyBorder="1" applyAlignment="1">
      <alignment horizontal="center"/>
    </xf>
    <xf numFmtId="0" fontId="15" fillId="34" borderId="16" xfId="0" applyNumberFormat="1" applyFont="1" applyFill="1" applyBorder="1" applyAlignment="1">
      <alignment horizontal="center"/>
    </xf>
    <xf numFmtId="0" fontId="15" fillId="34" borderId="17" xfId="0" applyNumberFormat="1" applyFont="1" applyFill="1" applyBorder="1" applyAlignment="1">
      <alignment horizontal="center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2" fontId="2" fillId="34" borderId="21" xfId="0" applyNumberFormat="1" applyFont="1" applyFill="1" applyBorder="1" applyAlignment="1">
      <alignment horizontal="center" vertical="center"/>
    </xf>
    <xf numFmtId="16" fontId="0" fillId="0" borderId="16" xfId="0" applyNumberFormat="1" applyBorder="1" applyAlignment="1">
      <alignment horizontal="right"/>
    </xf>
    <xf numFmtId="16" fontId="0" fillId="0" borderId="23" xfId="0" applyNumberFormat="1" applyBorder="1" applyAlignment="1">
      <alignment horizontal="right"/>
    </xf>
    <xf numFmtId="0" fontId="0" fillId="0" borderId="16" xfId="0" applyNumberFormat="1" applyBorder="1" applyAlignment="1">
      <alignment horizontal="right"/>
    </xf>
    <xf numFmtId="0" fontId="0" fillId="0" borderId="17" xfId="0" applyBorder="1" applyAlignment="1">
      <alignment/>
    </xf>
    <xf numFmtId="0" fontId="7" fillId="0" borderId="16" xfId="0" applyFont="1" applyBorder="1" applyAlignment="1">
      <alignment horizontal="right" vertical="center"/>
    </xf>
    <xf numFmtId="0" fontId="7" fillId="0" borderId="17" xfId="0" applyFont="1" applyBorder="1" applyAlignment="1">
      <alignment horizontal="right" vertical="center"/>
    </xf>
    <xf numFmtId="0" fontId="6" fillId="0" borderId="16" xfId="0" applyFont="1" applyBorder="1" applyAlignment="1">
      <alignment horizontal="right"/>
    </xf>
    <xf numFmtId="0" fontId="6" fillId="0" borderId="17" xfId="0" applyFont="1" applyBorder="1" applyAlignment="1">
      <alignment horizontal="right"/>
    </xf>
    <xf numFmtId="0" fontId="6" fillId="0" borderId="24" xfId="0" applyFont="1" applyBorder="1" applyAlignment="1">
      <alignment/>
    </xf>
    <xf numFmtId="0" fontId="0" fillId="0" borderId="25" xfId="0" applyBorder="1" applyAlignment="1">
      <alignment/>
    </xf>
    <xf numFmtId="0" fontId="0" fillId="0" borderId="16" xfId="0" applyBorder="1" applyAlignment="1">
      <alignment/>
    </xf>
    <xf numFmtId="0" fontId="0" fillId="34" borderId="16" xfId="0" applyFill="1" applyBorder="1" applyAlignment="1">
      <alignment horizontal="right"/>
    </xf>
    <xf numFmtId="0" fontId="0" fillId="34" borderId="17" xfId="0" applyFill="1" applyBorder="1" applyAlignment="1">
      <alignment horizontal="right"/>
    </xf>
    <xf numFmtId="0" fontId="6" fillId="0" borderId="26" xfId="0" applyFont="1" applyBorder="1" applyAlignment="1">
      <alignment horizontal="right"/>
    </xf>
    <xf numFmtId="0" fontId="6" fillId="0" borderId="16" xfId="0" applyNumberFormat="1" applyFont="1" applyBorder="1" applyAlignment="1">
      <alignment horizontal="right"/>
    </xf>
    <xf numFmtId="0" fontId="6" fillId="0" borderId="23" xfId="0" applyNumberFormat="1" applyFont="1" applyBorder="1" applyAlignment="1">
      <alignment horizontal="right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/>
    </xf>
    <xf numFmtId="0" fontId="0" fillId="0" borderId="15" xfId="0" applyFont="1" applyBorder="1" applyAlignment="1">
      <alignment/>
    </xf>
    <xf numFmtId="0" fontId="6" fillId="0" borderId="15" xfId="0" applyFont="1" applyBorder="1" applyAlignment="1">
      <alignment/>
    </xf>
    <xf numFmtId="0" fontId="7" fillId="0" borderId="15" xfId="0" applyFont="1" applyBorder="1" applyAlignment="1">
      <alignment vertical="distributed" wrapText="1"/>
    </xf>
    <xf numFmtId="0" fontId="0" fillId="0" borderId="31" xfId="0" applyBorder="1" applyAlignment="1">
      <alignment horizontal="center" vertical="center"/>
    </xf>
    <xf numFmtId="0" fontId="6" fillId="0" borderId="32" xfId="0" applyFont="1" applyBorder="1" applyAlignment="1">
      <alignment/>
    </xf>
    <xf numFmtId="0" fontId="6" fillId="0" borderId="33" xfId="0" applyFont="1" applyBorder="1" applyAlignment="1">
      <alignment/>
    </xf>
    <xf numFmtId="0" fontId="6" fillId="0" borderId="33" xfId="0" applyFont="1" applyBorder="1" applyAlignment="1">
      <alignment horizontal="right"/>
    </xf>
    <xf numFmtId="0" fontId="6" fillId="0" borderId="34" xfId="0" applyFont="1" applyBorder="1" applyAlignment="1">
      <alignment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distributed"/>
    </xf>
    <xf numFmtId="0" fontId="6" fillId="0" borderId="37" xfId="0" applyFont="1" applyBorder="1" applyAlignment="1">
      <alignment/>
    </xf>
    <xf numFmtId="0" fontId="0" fillId="0" borderId="33" xfId="0" applyBorder="1" applyAlignment="1">
      <alignment/>
    </xf>
    <xf numFmtId="0" fontId="6" fillId="0" borderId="38" xfId="0" applyFont="1" applyBorder="1" applyAlignment="1">
      <alignment/>
    </xf>
    <xf numFmtId="2" fontId="8" fillId="0" borderId="39" xfId="0" applyNumberFormat="1" applyFont="1" applyFill="1" applyBorder="1" applyAlignment="1">
      <alignment horizontal="center" vertical="center"/>
    </xf>
    <xf numFmtId="2" fontId="8" fillId="34" borderId="39" xfId="0" applyNumberFormat="1" applyFont="1" applyFill="1" applyBorder="1" applyAlignment="1">
      <alignment horizontal="center" vertical="center"/>
    </xf>
    <xf numFmtId="0" fontId="8" fillId="34" borderId="39" xfId="0" applyNumberFormat="1" applyFont="1" applyFill="1" applyBorder="1" applyAlignment="1">
      <alignment horizontal="center" vertical="center"/>
    </xf>
    <xf numFmtId="0" fontId="8" fillId="0" borderId="39" xfId="0" applyNumberFormat="1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6" fillId="0" borderId="20" xfId="0" applyFont="1" applyBorder="1" applyAlignment="1">
      <alignment/>
    </xf>
    <xf numFmtId="0" fontId="6" fillId="0" borderId="41" xfId="0" applyFont="1" applyBorder="1" applyAlignment="1">
      <alignment/>
    </xf>
    <xf numFmtId="182" fontId="8" fillId="0" borderId="41" xfId="0" applyNumberFormat="1" applyFont="1" applyFill="1" applyBorder="1" applyAlignment="1">
      <alignment horizontal="center"/>
    </xf>
    <xf numFmtId="0" fontId="7" fillId="0" borderId="33" xfId="0" applyFont="1" applyBorder="1" applyAlignment="1">
      <alignment horizontal="left" wrapText="1"/>
    </xf>
    <xf numFmtId="0" fontId="7" fillId="0" borderId="33" xfId="0" applyFont="1" applyBorder="1" applyAlignment="1">
      <alignment wrapText="1"/>
    </xf>
    <xf numFmtId="0" fontId="6" fillId="34" borderId="23" xfId="0" applyNumberFormat="1" applyFont="1" applyFill="1" applyBorder="1" applyAlignment="1">
      <alignment horizontal="center"/>
    </xf>
    <xf numFmtId="0" fontId="0" fillId="0" borderId="16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16" xfId="0" applyFont="1" applyBorder="1" applyAlignment="1">
      <alignment/>
    </xf>
    <xf numFmtId="0" fontId="0" fillId="0" borderId="23" xfId="0" applyFont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0" borderId="42" xfId="0" applyBorder="1" applyAlignment="1">
      <alignment horizontal="right"/>
    </xf>
    <xf numFmtId="0" fontId="0" fillId="0" borderId="43" xfId="0" applyBorder="1" applyAlignment="1">
      <alignment horizontal="right"/>
    </xf>
    <xf numFmtId="0" fontId="0" fillId="0" borderId="23" xfId="0" applyBorder="1" applyAlignment="1">
      <alignment horizontal="right"/>
    </xf>
    <xf numFmtId="2" fontId="6" fillId="34" borderId="16" xfId="0" applyNumberFormat="1" applyFont="1" applyFill="1" applyBorder="1" applyAlignment="1">
      <alignment horizontal="center" vertical="center"/>
    </xf>
    <xf numFmtId="2" fontId="6" fillId="34" borderId="17" xfId="0" applyNumberFormat="1" applyFont="1" applyFill="1" applyBorder="1" applyAlignment="1">
      <alignment horizontal="center" vertical="center"/>
    </xf>
    <xf numFmtId="2" fontId="6" fillId="33" borderId="16" xfId="0" applyNumberFormat="1" applyFont="1" applyFill="1" applyBorder="1" applyAlignment="1">
      <alignment horizontal="center" vertical="center"/>
    </xf>
    <xf numFmtId="0" fontId="6" fillId="34" borderId="18" xfId="0" applyNumberFormat="1" applyFont="1" applyFill="1" applyBorder="1" applyAlignment="1">
      <alignment horizontal="center" vertical="center"/>
    </xf>
    <xf numFmtId="0" fontId="6" fillId="34" borderId="16" xfId="0" applyNumberFormat="1" applyFont="1" applyFill="1" applyBorder="1" applyAlignment="1">
      <alignment horizontal="center" vertical="center"/>
    </xf>
    <xf numFmtId="0" fontId="0" fillId="0" borderId="33" xfId="0" applyFont="1" applyBorder="1" applyAlignment="1">
      <alignment/>
    </xf>
    <xf numFmtId="0" fontId="0" fillId="0" borderId="33" xfId="0" applyBorder="1" applyAlignment="1">
      <alignment/>
    </xf>
    <xf numFmtId="0" fontId="0" fillId="0" borderId="33" xfId="0" applyFont="1" applyBorder="1" applyAlignment="1">
      <alignment/>
    </xf>
    <xf numFmtId="0" fontId="0" fillId="0" borderId="37" xfId="0" applyBorder="1" applyAlignment="1">
      <alignment/>
    </xf>
    <xf numFmtId="0" fontId="0" fillId="0" borderId="44" xfId="0" applyBorder="1" applyAlignment="1">
      <alignment/>
    </xf>
    <xf numFmtId="0" fontId="8" fillId="0" borderId="42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38" xfId="0" applyFont="1" applyBorder="1" applyAlignment="1">
      <alignment horizontal="right" vertical="center"/>
    </xf>
    <xf numFmtId="0" fontId="6" fillId="0" borderId="40" xfId="0" applyFont="1" applyBorder="1" applyAlignment="1">
      <alignment horizontal="right" vertical="center"/>
    </xf>
    <xf numFmtId="0" fontId="6" fillId="33" borderId="38" xfId="0" applyFont="1" applyFill="1" applyBorder="1" applyAlignment="1">
      <alignment horizontal="center" vertical="center"/>
    </xf>
    <xf numFmtId="0" fontId="6" fillId="33" borderId="40" xfId="0" applyFont="1" applyFill="1" applyBorder="1" applyAlignment="1">
      <alignment horizontal="center" vertical="center"/>
    </xf>
    <xf numFmtId="0" fontId="6" fillId="34" borderId="38" xfId="0" applyNumberFormat="1" applyFont="1" applyFill="1" applyBorder="1" applyAlignment="1">
      <alignment horizontal="center"/>
    </xf>
    <xf numFmtId="0" fontId="6" fillId="34" borderId="40" xfId="0" applyNumberFormat="1" applyFont="1" applyFill="1" applyBorder="1" applyAlignment="1">
      <alignment horizontal="center"/>
    </xf>
    <xf numFmtId="0" fontId="8" fillId="34" borderId="20" xfId="0" applyNumberFormat="1" applyFont="1" applyFill="1" applyBorder="1" applyAlignment="1">
      <alignment horizontal="center"/>
    </xf>
    <xf numFmtId="0" fontId="8" fillId="34" borderId="21" xfId="0" applyNumberFormat="1" applyFont="1" applyFill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8" fillId="0" borderId="38" xfId="0" applyFont="1" applyBorder="1" applyAlignment="1">
      <alignment/>
    </xf>
    <xf numFmtId="0" fontId="6" fillId="0" borderId="40" xfId="0" applyFont="1" applyBorder="1" applyAlignment="1">
      <alignment/>
    </xf>
    <xf numFmtId="2" fontId="6" fillId="34" borderId="40" xfId="0" applyNumberFormat="1" applyFont="1" applyFill="1" applyBorder="1" applyAlignment="1">
      <alignment horizontal="center"/>
    </xf>
    <xf numFmtId="2" fontId="6" fillId="34" borderId="38" xfId="0" applyNumberFormat="1" applyFont="1" applyFill="1" applyBorder="1" applyAlignment="1">
      <alignment horizontal="center"/>
    </xf>
    <xf numFmtId="0" fontId="15" fillId="34" borderId="40" xfId="0" applyNumberFormat="1" applyFont="1" applyFill="1" applyBorder="1" applyAlignment="1">
      <alignment horizontal="center"/>
    </xf>
    <xf numFmtId="0" fontId="8" fillId="34" borderId="45" xfId="0" applyNumberFormat="1" applyFont="1" applyFill="1" applyBorder="1" applyAlignment="1">
      <alignment horizontal="center"/>
    </xf>
    <xf numFmtId="0" fontId="8" fillId="34" borderId="46" xfId="0" applyNumberFormat="1" applyFont="1" applyFill="1" applyBorder="1" applyAlignment="1">
      <alignment horizontal="center"/>
    </xf>
    <xf numFmtId="0" fontId="6" fillId="0" borderId="31" xfId="0" applyFont="1" applyBorder="1" applyAlignment="1">
      <alignment/>
    </xf>
    <xf numFmtId="2" fontId="8" fillId="34" borderId="45" xfId="0" applyNumberFormat="1" applyFont="1" applyFill="1" applyBorder="1" applyAlignment="1">
      <alignment horizontal="center" vertical="center"/>
    </xf>
    <xf numFmtId="2" fontId="8" fillId="34" borderId="46" xfId="0" applyNumberFormat="1" applyFont="1" applyFill="1" applyBorder="1" applyAlignment="1">
      <alignment horizontal="center" vertical="center"/>
    </xf>
    <xf numFmtId="2" fontId="2" fillId="34" borderId="46" xfId="0" applyNumberFormat="1" applyFont="1" applyFill="1" applyBorder="1" applyAlignment="1">
      <alignment horizontal="center" vertical="center"/>
    </xf>
    <xf numFmtId="2" fontId="8" fillId="34" borderId="20" xfId="0" applyNumberFormat="1" applyFont="1" applyFill="1" applyBorder="1" applyAlignment="1">
      <alignment horizontal="center"/>
    </xf>
    <xf numFmtId="2" fontId="8" fillId="34" borderId="21" xfId="0" applyNumberFormat="1" applyFont="1" applyFill="1" applyBorder="1" applyAlignment="1">
      <alignment horizontal="center"/>
    </xf>
    <xf numFmtId="2" fontId="6" fillId="34" borderId="23" xfId="0" applyNumberFormat="1" applyFont="1" applyFill="1" applyBorder="1" applyAlignment="1">
      <alignment horizontal="center"/>
    </xf>
    <xf numFmtId="0" fontId="8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/>
    </xf>
    <xf numFmtId="0" fontId="6" fillId="0" borderId="49" xfId="0" applyFont="1" applyBorder="1" applyAlignment="1">
      <alignment/>
    </xf>
    <xf numFmtId="0" fontId="7" fillId="0" borderId="15" xfId="0" applyFont="1" applyBorder="1" applyAlignment="1">
      <alignment horizontal="left" wrapText="1"/>
    </xf>
    <xf numFmtId="0" fontId="7" fillId="0" borderId="15" xfId="0" applyFont="1" applyBorder="1" applyAlignment="1">
      <alignment wrapText="1"/>
    </xf>
    <xf numFmtId="0" fontId="8" fillId="0" borderId="50" xfId="0" applyFont="1" applyBorder="1" applyAlignment="1">
      <alignment horizontal="right"/>
    </xf>
    <xf numFmtId="0" fontId="6" fillId="34" borderId="38" xfId="0" applyNumberFormat="1" applyFont="1" applyFill="1" applyBorder="1" applyAlignment="1">
      <alignment horizontal="center" vertical="center"/>
    </xf>
    <xf numFmtId="0" fontId="6" fillId="34" borderId="40" xfId="0" applyNumberFormat="1" applyFont="1" applyFill="1" applyBorder="1" applyAlignment="1">
      <alignment horizontal="center" vertical="center"/>
    </xf>
    <xf numFmtId="0" fontId="6" fillId="34" borderId="17" xfId="0" applyNumberFormat="1" applyFont="1" applyFill="1" applyBorder="1" applyAlignment="1">
      <alignment horizontal="center" vertical="center"/>
    </xf>
    <xf numFmtId="0" fontId="8" fillId="34" borderId="20" xfId="0" applyNumberFormat="1" applyFont="1" applyFill="1" applyBorder="1" applyAlignment="1">
      <alignment horizontal="center" vertical="center"/>
    </xf>
    <xf numFmtId="0" fontId="8" fillId="34" borderId="21" xfId="0" applyNumberFormat="1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6" fillId="0" borderId="38" xfId="0" applyFont="1" applyBorder="1" applyAlignment="1">
      <alignment vertical="center"/>
    </xf>
    <xf numFmtId="2" fontId="6" fillId="34" borderId="40" xfId="0" applyNumberFormat="1" applyFont="1" applyFill="1" applyBorder="1" applyAlignment="1">
      <alignment horizontal="center" vertical="center"/>
    </xf>
    <xf numFmtId="2" fontId="6" fillId="34" borderId="38" xfId="0" applyNumberFormat="1" applyFont="1" applyFill="1" applyBorder="1" applyAlignment="1">
      <alignment horizontal="center" vertical="center"/>
    </xf>
    <xf numFmtId="0" fontId="6" fillId="0" borderId="40" xfId="0" applyFont="1" applyBorder="1" applyAlignment="1">
      <alignment vertical="center"/>
    </xf>
    <xf numFmtId="0" fontId="15" fillId="34" borderId="40" xfId="0" applyNumberFormat="1" applyFont="1" applyFill="1" applyBorder="1" applyAlignment="1">
      <alignment horizontal="center" vertical="center"/>
    </xf>
    <xf numFmtId="0" fontId="6" fillId="34" borderId="19" xfId="0" applyNumberFormat="1" applyFont="1" applyFill="1" applyBorder="1" applyAlignment="1">
      <alignment horizontal="center" vertical="center"/>
    </xf>
    <xf numFmtId="2" fontId="6" fillId="0" borderId="16" xfId="0" applyNumberFormat="1" applyFont="1" applyFill="1" applyBorder="1" applyAlignment="1">
      <alignment horizontal="center" vertical="center"/>
    </xf>
    <xf numFmtId="2" fontId="6" fillId="0" borderId="17" xfId="0" applyNumberFormat="1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>
      <alignment horizontal="center" vertical="center"/>
    </xf>
    <xf numFmtId="0" fontId="6" fillId="0" borderId="17" xfId="0" applyNumberFormat="1" applyFont="1" applyFill="1" applyBorder="1" applyAlignment="1">
      <alignment horizontal="center" vertical="center"/>
    </xf>
    <xf numFmtId="2" fontId="6" fillId="34" borderId="42" xfId="0" applyNumberFormat="1" applyFont="1" applyFill="1" applyBorder="1" applyAlignment="1">
      <alignment horizontal="center" vertical="center"/>
    </xf>
    <xf numFmtId="2" fontId="6" fillId="34" borderId="22" xfId="0" applyNumberFormat="1" applyFont="1" applyFill="1" applyBorder="1" applyAlignment="1">
      <alignment horizontal="center" vertical="center"/>
    </xf>
    <xf numFmtId="0" fontId="6" fillId="34" borderId="42" xfId="0" applyNumberFormat="1" applyFont="1" applyFill="1" applyBorder="1" applyAlignment="1">
      <alignment horizontal="center" vertical="center"/>
    </xf>
    <xf numFmtId="0" fontId="6" fillId="34" borderId="22" xfId="0" applyNumberFormat="1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8" fillId="34" borderId="45" xfId="0" applyNumberFormat="1" applyFont="1" applyFill="1" applyBorder="1" applyAlignment="1">
      <alignment horizontal="center" vertical="center"/>
    </xf>
    <xf numFmtId="0" fontId="8" fillId="34" borderId="46" xfId="0" applyNumberFormat="1" applyFont="1" applyFill="1" applyBorder="1" applyAlignment="1">
      <alignment horizontal="center" vertical="center"/>
    </xf>
    <xf numFmtId="0" fontId="6" fillId="0" borderId="42" xfId="0" applyFont="1" applyBorder="1" applyAlignment="1">
      <alignment vertical="center"/>
    </xf>
    <xf numFmtId="0" fontId="15" fillId="34" borderId="22" xfId="0" applyNumberFormat="1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2" fontId="6" fillId="34" borderId="18" xfId="0" applyNumberFormat="1" applyFont="1" applyFill="1" applyBorder="1" applyAlignment="1">
      <alignment horizontal="center" vertical="center"/>
    </xf>
    <xf numFmtId="2" fontId="6" fillId="34" borderId="19" xfId="0" applyNumberFormat="1" applyFont="1" applyFill="1" applyBorder="1" applyAlignment="1">
      <alignment horizontal="center" vertical="center"/>
    </xf>
    <xf numFmtId="0" fontId="14" fillId="0" borderId="51" xfId="0" applyFont="1" applyBorder="1" applyAlignment="1">
      <alignment horizontal="center" vertical="center"/>
    </xf>
    <xf numFmtId="0" fontId="0" fillId="0" borderId="52" xfId="0" applyBorder="1" applyAlignment="1">
      <alignment vertical="center"/>
    </xf>
    <xf numFmtId="182" fontId="8" fillId="0" borderId="41" xfId="0" applyNumberFormat="1" applyFont="1" applyFill="1" applyBorder="1" applyAlignment="1">
      <alignment horizontal="center" vertical="center"/>
    </xf>
    <xf numFmtId="0" fontId="11" fillId="0" borderId="53" xfId="0" applyFont="1" applyBorder="1" applyAlignment="1">
      <alignment horizontal="left" vertical="center"/>
    </xf>
    <xf numFmtId="0" fontId="11" fillId="0" borderId="48" xfId="0" applyFont="1" applyBorder="1" applyAlignment="1">
      <alignment/>
    </xf>
    <xf numFmtId="0" fontId="11" fillId="0" borderId="31" xfId="0" applyFont="1" applyBorder="1" applyAlignment="1">
      <alignment horizontal="left" vertical="center"/>
    </xf>
    <xf numFmtId="0" fontId="11" fillId="0" borderId="37" xfId="0" applyFont="1" applyBorder="1" applyAlignment="1">
      <alignment/>
    </xf>
    <xf numFmtId="0" fontId="11" fillId="0" borderId="32" xfId="0" applyFont="1" applyBorder="1" applyAlignment="1">
      <alignment/>
    </xf>
    <xf numFmtId="0" fontId="0" fillId="0" borderId="33" xfId="0" applyBorder="1" applyAlignment="1">
      <alignment horizontal="right" vertical="center"/>
    </xf>
    <xf numFmtId="0" fontId="7" fillId="0" borderId="15" xfId="0" applyFont="1" applyBorder="1" applyAlignment="1">
      <alignment horizontal="left" vertical="center" wrapText="1"/>
    </xf>
    <xf numFmtId="0" fontId="0" fillId="0" borderId="15" xfId="0" applyBorder="1" applyAlignment="1">
      <alignment vertical="center"/>
    </xf>
    <xf numFmtId="0" fontId="0" fillId="0" borderId="15" xfId="0" applyFont="1" applyBorder="1" applyAlignment="1">
      <alignment/>
    </xf>
    <xf numFmtId="0" fontId="7" fillId="0" borderId="38" xfId="0" applyFont="1" applyBorder="1" applyAlignment="1">
      <alignment horizontal="right" vertical="center"/>
    </xf>
    <xf numFmtId="2" fontId="6" fillId="33" borderId="38" xfId="0" applyNumberFormat="1" applyFont="1" applyFill="1" applyBorder="1" applyAlignment="1">
      <alignment horizontal="center" vertical="center"/>
    </xf>
    <xf numFmtId="2" fontId="6" fillId="33" borderId="42" xfId="0" applyNumberFormat="1" applyFont="1" applyFill="1" applyBorder="1" applyAlignment="1">
      <alignment horizontal="center" vertical="center"/>
    </xf>
    <xf numFmtId="2" fontId="6" fillId="33" borderId="22" xfId="0" applyNumberFormat="1" applyFont="1" applyFill="1" applyBorder="1" applyAlignment="1">
      <alignment horizontal="center" vertical="center"/>
    </xf>
    <xf numFmtId="0" fontId="6" fillId="34" borderId="13" xfId="0" applyNumberFormat="1" applyFont="1" applyFill="1" applyBorder="1" applyAlignment="1">
      <alignment horizontal="center"/>
    </xf>
    <xf numFmtId="2" fontId="6" fillId="34" borderId="54" xfId="0" applyNumberFormat="1" applyFont="1" applyFill="1" applyBorder="1" applyAlignment="1">
      <alignment horizontal="center" vertical="center"/>
    </xf>
    <xf numFmtId="2" fontId="6" fillId="34" borderId="55" xfId="0" applyNumberFormat="1" applyFont="1" applyFill="1" applyBorder="1" applyAlignment="1">
      <alignment horizontal="center" vertical="center"/>
    </xf>
    <xf numFmtId="0" fontId="6" fillId="34" borderId="13" xfId="0" applyNumberFormat="1" applyFont="1" applyFill="1" applyBorder="1" applyAlignment="1">
      <alignment horizontal="center" vertical="center"/>
    </xf>
    <xf numFmtId="0" fontId="11" fillId="0" borderId="30" xfId="0" applyFont="1" applyBorder="1" applyAlignment="1">
      <alignment/>
    </xf>
    <xf numFmtId="0" fontId="11" fillId="0" borderId="56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57" xfId="0" applyFont="1" applyBorder="1" applyAlignment="1">
      <alignment/>
    </xf>
    <xf numFmtId="2" fontId="6" fillId="34" borderId="13" xfId="0" applyNumberFormat="1" applyFont="1" applyFill="1" applyBorder="1" applyAlignment="1">
      <alignment horizontal="center" vertical="center"/>
    </xf>
    <xf numFmtId="0" fontId="8" fillId="34" borderId="52" xfId="0" applyNumberFormat="1" applyFont="1" applyFill="1" applyBorder="1" applyAlignment="1">
      <alignment horizontal="center" vertical="center"/>
    </xf>
    <xf numFmtId="0" fontId="0" fillId="34" borderId="38" xfId="0" applyFill="1" applyBorder="1" applyAlignment="1">
      <alignment horizontal="right"/>
    </xf>
    <xf numFmtId="0" fontId="0" fillId="34" borderId="40" xfId="0" applyFill="1" applyBorder="1" applyAlignment="1">
      <alignment horizontal="right"/>
    </xf>
    <xf numFmtId="2" fontId="6" fillId="34" borderId="11" xfId="0" applyNumberFormat="1" applyFont="1" applyFill="1" applyBorder="1" applyAlignment="1">
      <alignment horizontal="center"/>
    </xf>
    <xf numFmtId="0" fontId="8" fillId="34" borderId="51" xfId="0" applyNumberFormat="1" applyFont="1" applyFill="1" applyBorder="1" applyAlignment="1">
      <alignment horizontal="center" vertical="center"/>
    </xf>
    <xf numFmtId="2" fontId="6" fillId="34" borderId="58" xfId="0" applyNumberFormat="1" applyFont="1" applyFill="1" applyBorder="1" applyAlignment="1">
      <alignment horizontal="center" vertical="center"/>
    </xf>
    <xf numFmtId="0" fontId="6" fillId="34" borderId="58" xfId="0" applyNumberFormat="1" applyFont="1" applyFill="1" applyBorder="1" applyAlignment="1">
      <alignment horizontal="center" vertical="center"/>
    </xf>
    <xf numFmtId="0" fontId="8" fillId="34" borderId="59" xfId="0" applyNumberFormat="1" applyFont="1" applyFill="1" applyBorder="1" applyAlignment="1">
      <alignment horizontal="center" vertical="center"/>
    </xf>
    <xf numFmtId="2" fontId="6" fillId="34" borderId="60" xfId="0" applyNumberFormat="1" applyFont="1" applyFill="1" applyBorder="1" applyAlignment="1">
      <alignment horizontal="center" vertical="center"/>
    </xf>
    <xf numFmtId="0" fontId="8" fillId="34" borderId="61" xfId="0" applyNumberFormat="1" applyFont="1" applyFill="1" applyBorder="1" applyAlignment="1">
      <alignment horizontal="center" vertical="center"/>
    </xf>
    <xf numFmtId="2" fontId="6" fillId="34" borderId="10" xfId="0" applyNumberFormat="1" applyFont="1" applyFill="1" applyBorder="1" applyAlignment="1">
      <alignment horizontal="center" vertical="center"/>
    </xf>
    <xf numFmtId="0" fontId="6" fillId="33" borderId="42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2" fontId="6" fillId="34" borderId="11" xfId="0" applyNumberFormat="1" applyFont="1" applyFill="1" applyBorder="1" applyAlignment="1">
      <alignment horizontal="center" vertical="center"/>
    </xf>
    <xf numFmtId="2" fontId="6" fillId="34" borderId="62" xfId="0" applyNumberFormat="1" applyFont="1" applyFill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8" fillId="0" borderId="49" xfId="0" applyFont="1" applyBorder="1" applyAlignment="1">
      <alignment horizontal="right"/>
    </xf>
    <xf numFmtId="16" fontId="6" fillId="0" borderId="23" xfId="0" applyNumberFormat="1" applyFont="1" applyBorder="1" applyAlignment="1">
      <alignment horizontal="right"/>
    </xf>
    <xf numFmtId="0" fontId="6" fillId="0" borderId="37" xfId="0" applyFont="1" applyBorder="1" applyAlignment="1">
      <alignment horizontal="right"/>
    </xf>
    <xf numFmtId="0" fontId="7" fillId="0" borderId="15" xfId="0" applyFont="1" applyBorder="1" applyAlignment="1">
      <alignment vertical="justify" wrapText="1"/>
    </xf>
    <xf numFmtId="0" fontId="8" fillId="0" borderId="58" xfId="0" applyFont="1" applyBorder="1" applyAlignment="1">
      <alignment/>
    </xf>
    <xf numFmtId="0" fontId="0" fillId="34" borderId="13" xfId="0" applyFill="1" applyBorder="1" applyAlignment="1">
      <alignment horizontal="right"/>
    </xf>
    <xf numFmtId="0" fontId="7" fillId="0" borderId="33" xfId="0" applyFont="1" applyBorder="1" applyAlignment="1">
      <alignment horizontal="justify" vertical="center" wrapText="1"/>
    </xf>
    <xf numFmtId="0" fontId="6" fillId="33" borderId="11" xfId="0" applyFont="1" applyFill="1" applyBorder="1" applyAlignment="1">
      <alignment horizontal="center" vertical="center"/>
    </xf>
    <xf numFmtId="0" fontId="8" fillId="34" borderId="52" xfId="0" applyNumberFormat="1" applyFont="1" applyFill="1" applyBorder="1" applyAlignment="1">
      <alignment horizontal="center"/>
    </xf>
    <xf numFmtId="2" fontId="6" fillId="0" borderId="17" xfId="0" applyNumberFormat="1" applyFont="1" applyFill="1" applyBorder="1" applyAlignment="1">
      <alignment horizontal="center"/>
    </xf>
    <xf numFmtId="0" fontId="6" fillId="0" borderId="17" xfId="0" applyNumberFormat="1" applyFont="1" applyFill="1" applyBorder="1" applyAlignment="1">
      <alignment horizontal="center"/>
    </xf>
    <xf numFmtId="0" fontId="6" fillId="0" borderId="60" xfId="0" applyFont="1" applyBorder="1" applyAlignment="1">
      <alignment/>
    </xf>
    <xf numFmtId="0" fontId="0" fillId="34" borderId="11" xfId="0" applyFill="1" applyBorder="1" applyAlignment="1">
      <alignment horizontal="right"/>
    </xf>
    <xf numFmtId="0" fontId="8" fillId="34" borderId="16" xfId="0" applyNumberFormat="1" applyFont="1" applyFill="1" applyBorder="1" applyAlignment="1">
      <alignment horizontal="center" vertical="center"/>
    </xf>
    <xf numFmtId="0" fontId="0" fillId="0" borderId="38" xfId="0" applyBorder="1" applyAlignment="1">
      <alignment horizontal="right"/>
    </xf>
    <xf numFmtId="0" fontId="0" fillId="0" borderId="40" xfId="0" applyBorder="1" applyAlignment="1">
      <alignment horizontal="right"/>
    </xf>
    <xf numFmtId="0" fontId="0" fillId="0" borderId="26" xfId="0" applyBorder="1" applyAlignment="1">
      <alignment horizontal="right"/>
    </xf>
    <xf numFmtId="2" fontId="6" fillId="0" borderId="16" xfId="0" applyNumberFormat="1" applyFont="1" applyFill="1" applyBorder="1" applyAlignment="1">
      <alignment horizontal="center"/>
    </xf>
    <xf numFmtId="0" fontId="6" fillId="33" borderId="25" xfId="0" applyFont="1" applyFill="1" applyBorder="1" applyAlignment="1">
      <alignment horizontal="center"/>
    </xf>
    <xf numFmtId="0" fontId="6" fillId="0" borderId="16" xfId="0" applyNumberFormat="1" applyFont="1" applyFill="1" applyBorder="1" applyAlignment="1">
      <alignment horizontal="center"/>
    </xf>
    <xf numFmtId="0" fontId="7" fillId="0" borderId="15" xfId="0" applyFont="1" applyBorder="1" applyAlignment="1">
      <alignment horizontal="left" vertical="top" wrapText="1"/>
    </xf>
    <xf numFmtId="0" fontId="0" fillId="0" borderId="13" xfId="0" applyBorder="1" applyAlignment="1">
      <alignment horizontal="right"/>
    </xf>
    <xf numFmtId="0" fontId="0" fillId="0" borderId="30" xfId="0" applyBorder="1" applyAlignment="1">
      <alignment horizontal="right"/>
    </xf>
    <xf numFmtId="0" fontId="6" fillId="0" borderId="12" xfId="0" applyNumberFormat="1" applyFont="1" applyFill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4" xfId="0" applyFont="1" applyBorder="1" applyAlignment="1">
      <alignment/>
    </xf>
    <xf numFmtId="0" fontId="6" fillId="0" borderId="33" xfId="0" applyFont="1" applyBorder="1" applyAlignment="1">
      <alignment horizontal="right" vertical="center"/>
    </xf>
    <xf numFmtId="0" fontId="6" fillId="0" borderId="13" xfId="0" applyFont="1" applyBorder="1" applyAlignment="1">
      <alignment horizontal="center" vertical="center" wrapText="1"/>
    </xf>
    <xf numFmtId="2" fontId="6" fillId="33" borderId="13" xfId="0" applyNumberFormat="1" applyFont="1" applyFill="1" applyBorder="1" applyAlignment="1">
      <alignment horizontal="center" vertical="center"/>
    </xf>
    <xf numFmtId="2" fontId="6" fillId="0" borderId="38" xfId="0" applyNumberFormat="1" applyFont="1" applyFill="1" applyBorder="1" applyAlignment="1">
      <alignment horizontal="center" vertical="center"/>
    </xf>
    <xf numFmtId="2" fontId="6" fillId="0" borderId="40" xfId="0" applyNumberFormat="1" applyFont="1" applyFill="1" applyBorder="1" applyAlignment="1">
      <alignment horizontal="center" vertical="center"/>
    </xf>
    <xf numFmtId="2" fontId="6" fillId="33" borderId="17" xfId="0" applyNumberFormat="1" applyFont="1" applyFill="1" applyBorder="1" applyAlignment="1">
      <alignment horizontal="center" vertical="center"/>
    </xf>
    <xf numFmtId="2" fontId="6" fillId="0" borderId="13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  <xf numFmtId="2" fontId="6" fillId="33" borderId="11" xfId="0" applyNumberFormat="1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6" fillId="34" borderId="11" xfId="0" applyNumberFormat="1" applyFont="1" applyFill="1" applyBorder="1" applyAlignment="1">
      <alignment horizontal="center" vertical="center"/>
    </xf>
    <xf numFmtId="2" fontId="6" fillId="34" borderId="63" xfId="0" applyNumberFormat="1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2" fontId="6" fillId="34" borderId="64" xfId="0" applyNumberFormat="1" applyFont="1" applyFill="1" applyBorder="1" applyAlignment="1">
      <alignment horizontal="center" vertical="center"/>
    </xf>
    <xf numFmtId="2" fontId="6" fillId="34" borderId="15" xfId="0" applyNumberFormat="1" applyFont="1" applyFill="1" applyBorder="1" applyAlignment="1">
      <alignment horizontal="center" vertical="center"/>
    </xf>
    <xf numFmtId="2" fontId="6" fillId="34" borderId="65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34" borderId="54" xfId="0" applyNumberFormat="1" applyFont="1" applyFill="1" applyBorder="1" applyAlignment="1">
      <alignment horizontal="center" vertical="center"/>
    </xf>
    <xf numFmtId="2" fontId="8" fillId="34" borderId="51" xfId="0" applyNumberFormat="1" applyFont="1" applyFill="1" applyBorder="1" applyAlignment="1">
      <alignment horizontal="center" vertical="center"/>
    </xf>
    <xf numFmtId="2" fontId="8" fillId="34" borderId="52" xfId="0" applyNumberFormat="1" applyFont="1" applyFill="1" applyBorder="1" applyAlignment="1">
      <alignment horizontal="center" vertical="center"/>
    </xf>
    <xf numFmtId="0" fontId="6" fillId="0" borderId="66" xfId="0" applyFont="1" applyBorder="1" applyAlignment="1">
      <alignment/>
    </xf>
    <xf numFmtId="0" fontId="11" fillId="0" borderId="67" xfId="0" applyFont="1" applyBorder="1" applyAlignment="1">
      <alignment/>
    </xf>
    <xf numFmtId="0" fontId="6" fillId="0" borderId="58" xfId="0" applyFont="1" applyBorder="1" applyAlignment="1">
      <alignment vertical="center"/>
    </xf>
    <xf numFmtId="0" fontId="7" fillId="0" borderId="16" xfId="0" applyNumberFormat="1" applyFont="1" applyBorder="1" applyAlignment="1">
      <alignment horizontal="right" vertical="center"/>
    </xf>
    <xf numFmtId="0" fontId="8" fillId="34" borderId="54" xfId="0" applyNumberFormat="1" applyFont="1" applyFill="1" applyBorder="1" applyAlignment="1">
      <alignment horizontal="center" vertical="center"/>
    </xf>
    <xf numFmtId="0" fontId="8" fillId="34" borderId="55" xfId="0" applyNumberFormat="1" applyFont="1" applyFill="1" applyBorder="1" applyAlignment="1">
      <alignment horizontal="center" vertical="center"/>
    </xf>
    <xf numFmtId="2" fontId="6" fillId="34" borderId="12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34" borderId="10" xfId="0" applyNumberFormat="1" applyFont="1" applyFill="1" applyBorder="1" applyAlignment="1">
      <alignment horizontal="center" vertical="center"/>
    </xf>
    <xf numFmtId="0" fontId="6" fillId="0" borderId="33" xfId="0" applyFont="1" applyBorder="1" applyAlignment="1">
      <alignment horizontal="left"/>
    </xf>
    <xf numFmtId="2" fontId="6" fillId="0" borderId="42" xfId="0" applyNumberFormat="1" applyFont="1" applyFill="1" applyBorder="1" applyAlignment="1">
      <alignment horizontal="center" vertical="center"/>
    </xf>
    <xf numFmtId="2" fontId="6" fillId="0" borderId="22" xfId="0" applyNumberFormat="1" applyFont="1" applyFill="1" applyBorder="1" applyAlignment="1">
      <alignment horizontal="center" vertical="center"/>
    </xf>
    <xf numFmtId="0" fontId="8" fillId="0" borderId="68" xfId="0" applyFont="1" applyBorder="1" applyAlignment="1">
      <alignment horizontal="center" vertical="center"/>
    </xf>
    <xf numFmtId="0" fontId="8" fillId="0" borderId="69" xfId="0" applyFont="1" applyBorder="1" applyAlignment="1">
      <alignment horizontal="center" vertical="center"/>
    </xf>
    <xf numFmtId="0" fontId="8" fillId="0" borderId="70" xfId="0" applyFont="1" applyBorder="1" applyAlignment="1">
      <alignment horizontal="center" vertical="center"/>
    </xf>
    <xf numFmtId="0" fontId="11" fillId="0" borderId="50" xfId="0" applyFont="1" applyBorder="1" applyAlignment="1">
      <alignment horizontal="left" vertical="center"/>
    </xf>
    <xf numFmtId="0" fontId="8" fillId="0" borderId="71" xfId="0" applyFont="1" applyBorder="1" applyAlignment="1">
      <alignment horizontal="center" vertical="center"/>
    </xf>
    <xf numFmtId="0" fontId="8" fillId="34" borderId="66" xfId="0" applyNumberFormat="1" applyFont="1" applyFill="1" applyBorder="1" applyAlignment="1">
      <alignment horizontal="center" vertical="center"/>
    </xf>
    <xf numFmtId="2" fontId="6" fillId="0" borderId="64" xfId="0" applyNumberFormat="1" applyFont="1" applyFill="1" applyBorder="1" applyAlignment="1">
      <alignment horizontal="center" vertical="center"/>
    </xf>
    <xf numFmtId="2" fontId="6" fillId="0" borderId="19" xfId="0" applyNumberFormat="1" applyFont="1" applyFill="1" applyBorder="1" applyAlignment="1">
      <alignment horizontal="center" vertical="center"/>
    </xf>
    <xf numFmtId="0" fontId="6" fillId="34" borderId="72" xfId="0" applyNumberFormat="1" applyFont="1" applyFill="1" applyBorder="1" applyAlignment="1">
      <alignment horizontal="center" vertical="center"/>
    </xf>
    <xf numFmtId="0" fontId="6" fillId="0" borderId="44" xfId="0" applyFont="1" applyBorder="1" applyAlignment="1">
      <alignment horizontal="right"/>
    </xf>
    <xf numFmtId="0" fontId="0" fillId="0" borderId="38" xfId="0" applyBorder="1" applyAlignment="1">
      <alignment/>
    </xf>
    <xf numFmtId="0" fontId="0" fillId="0" borderId="40" xfId="0" applyBorder="1" applyAlignment="1">
      <alignment/>
    </xf>
    <xf numFmtId="0" fontId="6" fillId="34" borderId="60" xfId="0" applyNumberFormat="1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7" fillId="0" borderId="40" xfId="0" applyFont="1" applyBorder="1" applyAlignment="1">
      <alignment horizontal="right" vertical="center"/>
    </xf>
    <xf numFmtId="0" fontId="6" fillId="0" borderId="58" xfId="0" applyFont="1" applyBorder="1" applyAlignment="1">
      <alignment horizontal="center" vertical="center"/>
    </xf>
    <xf numFmtId="2" fontId="8" fillId="34" borderId="18" xfId="0" applyNumberFormat="1" applyFont="1" applyFill="1" applyBorder="1" applyAlignment="1">
      <alignment horizontal="center" vertical="center"/>
    </xf>
    <xf numFmtId="2" fontId="8" fillId="34" borderId="73" xfId="0" applyNumberFormat="1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/>
    </xf>
    <xf numFmtId="2" fontId="8" fillId="34" borderId="63" xfId="0" applyNumberFormat="1" applyFont="1" applyFill="1" applyBorder="1" applyAlignment="1">
      <alignment horizontal="center" vertical="center"/>
    </xf>
    <xf numFmtId="0" fontId="6" fillId="0" borderId="15" xfId="0" applyFont="1" applyBorder="1" applyAlignment="1">
      <alignment/>
    </xf>
    <xf numFmtId="0" fontId="6" fillId="34" borderId="23" xfId="0" applyNumberFormat="1" applyFont="1" applyFill="1" applyBorder="1" applyAlignment="1">
      <alignment horizontal="center" vertical="center"/>
    </xf>
    <xf numFmtId="0" fontId="15" fillId="34" borderId="42" xfId="0" applyNumberFormat="1" applyFont="1" applyFill="1" applyBorder="1" applyAlignment="1">
      <alignment horizontal="center" vertical="center"/>
    </xf>
    <xf numFmtId="0" fontId="6" fillId="0" borderId="33" xfId="0" applyNumberFormat="1" applyFont="1" applyBorder="1" applyAlignment="1">
      <alignment horizontal="right"/>
    </xf>
    <xf numFmtId="0" fontId="7" fillId="0" borderId="13" xfId="0" applyFont="1" applyBorder="1" applyAlignment="1">
      <alignment horizontal="right"/>
    </xf>
    <xf numFmtId="0" fontId="0" fillId="0" borderId="43" xfId="0" applyBorder="1" applyAlignment="1">
      <alignment/>
    </xf>
    <xf numFmtId="0" fontId="7" fillId="0" borderId="16" xfId="0" applyFont="1" applyBorder="1" applyAlignment="1">
      <alignment horizontal="right"/>
    </xf>
    <xf numFmtId="0" fontId="0" fillId="0" borderId="33" xfId="0" applyNumberFormat="1" applyBorder="1" applyAlignment="1">
      <alignment horizontal="right"/>
    </xf>
    <xf numFmtId="0" fontId="7" fillId="0" borderId="17" xfId="0" applyFont="1" applyBorder="1" applyAlignment="1">
      <alignment horizontal="right"/>
    </xf>
    <xf numFmtId="0" fontId="7" fillId="0" borderId="15" xfId="0" applyFont="1" applyBorder="1" applyAlignment="1">
      <alignment vertical="top" wrapText="1"/>
    </xf>
    <xf numFmtId="0" fontId="7" fillId="0" borderId="15" xfId="0" applyFont="1" applyBorder="1" applyAlignment="1">
      <alignment vertical="center" wrapText="1"/>
    </xf>
    <xf numFmtId="0" fontId="7" fillId="0" borderId="17" xfId="0" applyNumberFormat="1" applyFont="1" applyBorder="1" applyAlignment="1">
      <alignment horizontal="right" vertical="center"/>
    </xf>
    <xf numFmtId="0" fontId="0" fillId="0" borderId="33" xfId="0" applyBorder="1" applyAlignment="1">
      <alignment horizontal="left"/>
    </xf>
    <xf numFmtId="0" fontId="16" fillId="0" borderId="36" xfId="0" applyFont="1" applyBorder="1" applyAlignment="1">
      <alignment horizontal="center" vertical="distributed"/>
    </xf>
    <xf numFmtId="0" fontId="0" fillId="0" borderId="44" xfId="0" applyBorder="1" applyAlignment="1">
      <alignment horizontal="right"/>
    </xf>
    <xf numFmtId="0" fontId="72" fillId="0" borderId="0" xfId="0" applyFont="1" applyAlignment="1">
      <alignment vertical="distributed"/>
    </xf>
    <xf numFmtId="2" fontId="8" fillId="34" borderId="49" xfId="0" applyNumberFormat="1" applyFont="1" applyFill="1" applyBorder="1" applyAlignment="1">
      <alignment horizontal="center" vertical="center"/>
    </xf>
    <xf numFmtId="2" fontId="8" fillId="34" borderId="66" xfId="0" applyNumberFormat="1" applyFont="1" applyFill="1" applyBorder="1" applyAlignment="1">
      <alignment horizontal="center" vertical="center"/>
    </xf>
    <xf numFmtId="2" fontId="6" fillId="34" borderId="42" xfId="0" applyNumberFormat="1" applyFont="1" applyFill="1" applyBorder="1" applyAlignment="1">
      <alignment horizontal="center"/>
    </xf>
    <xf numFmtId="2" fontId="6" fillId="34" borderId="22" xfId="0" applyNumberFormat="1" applyFont="1" applyFill="1" applyBorder="1" applyAlignment="1">
      <alignment horizontal="center"/>
    </xf>
    <xf numFmtId="0" fontId="6" fillId="0" borderId="74" xfId="0" applyFont="1" applyBorder="1" applyAlignment="1">
      <alignment/>
    </xf>
    <xf numFmtId="0" fontId="7" fillId="0" borderId="75" xfId="0" applyFont="1" applyBorder="1" applyAlignment="1">
      <alignment vertical="distributed" wrapText="1"/>
    </xf>
    <xf numFmtId="0" fontId="0" fillId="0" borderId="54" xfId="0" applyBorder="1" applyAlignment="1">
      <alignment horizontal="right"/>
    </xf>
    <xf numFmtId="0" fontId="0" fillId="0" borderId="25" xfId="0" applyBorder="1" applyAlignment="1">
      <alignment horizontal="right"/>
    </xf>
    <xf numFmtId="0" fontId="7" fillId="0" borderId="23" xfId="0" applyFont="1" applyBorder="1" applyAlignment="1">
      <alignment vertical="distributed" wrapText="1"/>
    </xf>
    <xf numFmtId="0" fontId="0" fillId="0" borderId="33" xfId="0" applyBorder="1" applyAlignment="1">
      <alignment horizontal="right"/>
    </xf>
    <xf numFmtId="2" fontId="6" fillId="34" borderId="23" xfId="0" applyNumberFormat="1" applyFont="1" applyFill="1" applyBorder="1" applyAlignment="1">
      <alignment horizontal="center" vertical="center"/>
    </xf>
    <xf numFmtId="0" fontId="7" fillId="0" borderId="12" xfId="0" applyFont="1" applyBorder="1" applyAlignment="1">
      <alignment wrapText="1"/>
    </xf>
    <xf numFmtId="0" fontId="8" fillId="35" borderId="20" xfId="0" applyNumberFormat="1" applyFont="1" applyFill="1" applyBorder="1" applyAlignment="1">
      <alignment horizontal="center"/>
    </xf>
    <xf numFmtId="0" fontId="8" fillId="35" borderId="21" xfId="0" applyNumberFormat="1" applyFont="1" applyFill="1" applyBorder="1" applyAlignment="1">
      <alignment horizontal="center"/>
    </xf>
    <xf numFmtId="2" fontId="8" fillId="34" borderId="66" xfId="0" applyNumberFormat="1" applyFont="1" applyFill="1" applyBorder="1" applyAlignment="1">
      <alignment horizontal="center"/>
    </xf>
    <xf numFmtId="0" fontId="8" fillId="34" borderId="66" xfId="0" applyNumberFormat="1" applyFont="1" applyFill="1" applyBorder="1" applyAlignment="1">
      <alignment horizontal="center"/>
    </xf>
    <xf numFmtId="2" fontId="73" fillId="0" borderId="0" xfId="0" applyNumberFormat="1" applyFont="1" applyFill="1" applyBorder="1" applyAlignment="1">
      <alignment horizontal="center" vertical="center"/>
    </xf>
    <xf numFmtId="0" fontId="73" fillId="0" borderId="0" xfId="0" applyFont="1" applyAlignment="1">
      <alignment horizontal="center" vertical="center"/>
    </xf>
    <xf numFmtId="0" fontId="73" fillId="0" borderId="0" xfId="0" applyFont="1" applyAlignment="1">
      <alignment/>
    </xf>
    <xf numFmtId="0" fontId="74" fillId="0" borderId="0" xfId="0" applyFont="1" applyAlignment="1">
      <alignment/>
    </xf>
    <xf numFmtId="0" fontId="75" fillId="34" borderId="0" xfId="0" applyNumberFormat="1" applyFont="1" applyFill="1" applyBorder="1" applyAlignment="1">
      <alignment horizontal="center" vertical="center"/>
    </xf>
    <xf numFmtId="0" fontId="76" fillId="0" borderId="0" xfId="0" applyFont="1" applyAlignment="1">
      <alignment/>
    </xf>
    <xf numFmtId="2" fontId="76" fillId="0" borderId="0" xfId="0" applyNumberFormat="1" applyFont="1" applyAlignment="1">
      <alignment/>
    </xf>
    <xf numFmtId="0" fontId="75" fillId="34" borderId="0" xfId="0" applyNumberFormat="1" applyFont="1" applyFill="1" applyBorder="1" applyAlignment="1">
      <alignment horizontal="center"/>
    </xf>
    <xf numFmtId="0" fontId="77" fillId="0" borderId="0" xfId="0" applyFont="1" applyBorder="1" applyAlignment="1">
      <alignment horizontal="right"/>
    </xf>
    <xf numFmtId="0" fontId="76" fillId="0" borderId="0" xfId="0" applyNumberFormat="1" applyFont="1" applyAlignment="1">
      <alignment horizontal="center"/>
    </xf>
    <xf numFmtId="0" fontId="75" fillId="35" borderId="0" xfId="0" applyNumberFormat="1" applyFont="1" applyFill="1" applyBorder="1" applyAlignment="1">
      <alignment horizontal="center"/>
    </xf>
    <xf numFmtId="0" fontId="74" fillId="0" borderId="0" xfId="0" applyFont="1" applyBorder="1" applyAlignment="1">
      <alignment/>
    </xf>
    <xf numFmtId="0" fontId="6" fillId="34" borderId="62" xfId="0" applyNumberFormat="1" applyFont="1" applyFill="1" applyBorder="1" applyAlignment="1">
      <alignment horizontal="center" vertical="center"/>
    </xf>
    <xf numFmtId="2" fontId="6" fillId="0" borderId="62" xfId="0" applyNumberFormat="1" applyFont="1" applyFill="1" applyBorder="1" applyAlignment="1">
      <alignment horizontal="center" vertical="center"/>
    </xf>
    <xf numFmtId="0" fontId="8" fillId="34" borderId="15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0" fontId="6" fillId="0" borderId="74" xfId="0" applyFont="1" applyBorder="1" applyAlignment="1">
      <alignment horizontal="right"/>
    </xf>
    <xf numFmtId="0" fontId="6" fillId="0" borderId="42" xfId="0" applyFont="1" applyBorder="1" applyAlignment="1">
      <alignment/>
    </xf>
    <xf numFmtId="2" fontId="8" fillId="34" borderId="59" xfId="0" applyNumberFormat="1" applyFont="1" applyFill="1" applyBorder="1" applyAlignment="1">
      <alignment horizontal="center" vertical="center"/>
    </xf>
    <xf numFmtId="0" fontId="6" fillId="0" borderId="16" xfId="0" applyFont="1" applyBorder="1" applyAlignment="1">
      <alignment horizontal="right" vertical="center"/>
    </xf>
    <xf numFmtId="2" fontId="8" fillId="34" borderId="61" xfId="0" applyNumberFormat="1" applyFont="1" applyFill="1" applyBorder="1" applyAlignment="1">
      <alignment horizontal="center" vertical="center"/>
    </xf>
    <xf numFmtId="2" fontId="8" fillId="34" borderId="46" xfId="0" applyNumberFormat="1" applyFont="1" applyFill="1" applyBorder="1" applyAlignment="1">
      <alignment horizontal="center"/>
    </xf>
    <xf numFmtId="0" fontId="6" fillId="0" borderId="26" xfId="0" applyFont="1" applyBorder="1" applyAlignment="1">
      <alignment/>
    </xf>
    <xf numFmtId="0" fontId="7" fillId="0" borderId="26" xfId="0" applyFont="1" applyBorder="1" applyAlignment="1">
      <alignment horizontal="justify" vertical="center" wrapText="1"/>
    </xf>
    <xf numFmtId="0" fontId="6" fillId="34" borderId="39" xfId="0" applyNumberFormat="1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right"/>
    </xf>
    <xf numFmtId="0" fontId="78" fillId="0" borderId="15" xfId="0" applyFont="1" applyBorder="1" applyAlignment="1">
      <alignment vertical="distributed"/>
    </xf>
    <xf numFmtId="0" fontId="0" fillId="0" borderId="26" xfId="0" applyBorder="1" applyAlignment="1">
      <alignment/>
    </xf>
    <xf numFmtId="0" fontId="6" fillId="0" borderId="15" xfId="0" applyFont="1" applyBorder="1" applyAlignment="1">
      <alignment horizontal="right"/>
    </xf>
    <xf numFmtId="0" fontId="0" fillId="0" borderId="33" xfId="0" applyBorder="1" applyAlignment="1">
      <alignment horizontal="left" vertical="distributed"/>
    </xf>
    <xf numFmtId="0" fontId="7" fillId="0" borderId="11" xfId="0" applyFont="1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25" xfId="0" applyBorder="1" applyAlignment="1">
      <alignment horizontal="center"/>
    </xf>
    <xf numFmtId="0" fontId="8" fillId="0" borderId="76" xfId="0" applyFont="1" applyBorder="1" applyAlignment="1">
      <alignment horizontal="center" vertical="distributed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7" fillId="0" borderId="77" xfId="0" applyFont="1" applyBorder="1" applyAlignment="1">
      <alignment horizontal="right" vertical="center"/>
    </xf>
    <xf numFmtId="0" fontId="0" fillId="0" borderId="22" xfId="0" applyBorder="1" applyAlignment="1">
      <alignment horizontal="right"/>
    </xf>
    <xf numFmtId="0" fontId="6" fillId="0" borderId="10" xfId="0" applyFont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2" fontId="6" fillId="33" borderId="40" xfId="0" applyNumberFormat="1" applyFont="1" applyFill="1" applyBorder="1" applyAlignment="1">
      <alignment horizontal="center" vertical="center"/>
    </xf>
    <xf numFmtId="2" fontId="6" fillId="33" borderId="58" xfId="0" applyNumberFormat="1" applyFont="1" applyFill="1" applyBorder="1" applyAlignment="1">
      <alignment horizontal="center" vertical="center"/>
    </xf>
    <xf numFmtId="2" fontId="6" fillId="33" borderId="60" xfId="0" applyNumberFormat="1" applyFont="1" applyFill="1" applyBorder="1" applyAlignment="1">
      <alignment horizontal="center" vertical="center"/>
    </xf>
    <xf numFmtId="0" fontId="8" fillId="0" borderId="76" xfId="0" applyFont="1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8" fillId="0" borderId="79" xfId="0" applyFont="1" applyBorder="1" applyAlignment="1">
      <alignment horizontal="center" vertical="center" wrapText="1"/>
    </xf>
    <xf numFmtId="0" fontId="0" fillId="0" borderId="80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25" xfId="0" applyBorder="1" applyAlignment="1">
      <alignment horizontal="center" vertical="center"/>
    </xf>
    <xf numFmtId="0" fontId="8" fillId="0" borderId="76" xfId="0" applyFont="1" applyBorder="1" applyAlignment="1">
      <alignment horizontal="center" vertical="center" wrapText="1"/>
    </xf>
    <xf numFmtId="0" fontId="0" fillId="0" borderId="81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81" xfId="0" applyBorder="1" applyAlignment="1">
      <alignment/>
    </xf>
    <xf numFmtId="0" fontId="0" fillId="0" borderId="82" xfId="0" applyBorder="1" applyAlignment="1">
      <alignment/>
    </xf>
    <xf numFmtId="0" fontId="0" fillId="0" borderId="53" xfId="0" applyBorder="1" applyAlignment="1">
      <alignment/>
    </xf>
    <xf numFmtId="0" fontId="2" fillId="0" borderId="76" xfId="0" applyFont="1" applyBorder="1" applyAlignment="1">
      <alignment horizontal="center" vertical="distributed"/>
    </xf>
    <xf numFmtId="0" fontId="0" fillId="0" borderId="81" xfId="0" applyBorder="1" applyAlignment="1">
      <alignment horizontal="center" vertical="distributed"/>
    </xf>
    <xf numFmtId="0" fontId="0" fillId="0" borderId="24" xfId="0" applyBorder="1" applyAlignment="1">
      <alignment horizontal="center" vertical="distributed"/>
    </xf>
    <xf numFmtId="0" fontId="0" fillId="0" borderId="25" xfId="0" applyBorder="1" applyAlignment="1">
      <alignment horizontal="center" vertical="distributed"/>
    </xf>
    <xf numFmtId="0" fontId="0" fillId="0" borderId="82" xfId="0" applyBorder="1" applyAlignment="1">
      <alignment horizontal="center" vertical="distributed"/>
    </xf>
    <xf numFmtId="0" fontId="0" fillId="0" borderId="53" xfId="0" applyBorder="1" applyAlignment="1">
      <alignment horizontal="center" vertical="distributed"/>
    </xf>
    <xf numFmtId="0" fontId="0" fillId="0" borderId="81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3" xfId="0" applyBorder="1" applyAlignment="1">
      <alignment horizontal="center"/>
    </xf>
    <xf numFmtId="0" fontId="8" fillId="0" borderId="82" xfId="0" applyFont="1" applyBorder="1" applyAlignment="1">
      <alignment horizontal="right"/>
    </xf>
    <xf numFmtId="0" fontId="0" fillId="0" borderId="53" xfId="0" applyBorder="1" applyAlignment="1">
      <alignment horizontal="right"/>
    </xf>
    <xf numFmtId="0" fontId="8" fillId="0" borderId="57" xfId="0" applyFont="1" applyBorder="1" applyAlignment="1">
      <alignment horizontal="center"/>
    </xf>
    <xf numFmtId="0" fontId="0" fillId="0" borderId="66" xfId="0" applyBorder="1" applyAlignment="1">
      <alignment horizontal="center"/>
    </xf>
    <xf numFmtId="0" fontId="21" fillId="0" borderId="0" xfId="0" applyFont="1" applyAlignment="1">
      <alignment/>
    </xf>
    <xf numFmtId="0" fontId="4" fillId="0" borderId="0" xfId="0" applyFont="1" applyBorder="1" applyAlignment="1">
      <alignment/>
    </xf>
    <xf numFmtId="0" fontId="22" fillId="0" borderId="0" xfId="0" applyFont="1" applyAlignment="1">
      <alignment/>
    </xf>
    <xf numFmtId="0" fontId="6" fillId="0" borderId="13" xfId="0" applyFont="1" applyBorder="1" applyAlignment="1">
      <alignment horizontal="right" vertical="center"/>
    </xf>
    <xf numFmtId="2" fontId="6" fillId="33" borderId="23" xfId="0" applyNumberFormat="1" applyFont="1" applyFill="1" applyBorder="1" applyAlignment="1">
      <alignment horizontal="center" vertical="center"/>
    </xf>
    <xf numFmtId="2" fontId="6" fillId="33" borderId="26" xfId="0" applyNumberFormat="1" applyFont="1" applyFill="1" applyBorder="1" applyAlignment="1">
      <alignment horizontal="center" vertical="center"/>
    </xf>
    <xf numFmtId="1" fontId="8" fillId="34" borderId="20" xfId="0" applyNumberFormat="1" applyFont="1" applyFill="1" applyBorder="1" applyAlignment="1">
      <alignment horizontal="center"/>
    </xf>
    <xf numFmtId="0" fontId="0" fillId="0" borderId="75" xfId="0" applyBorder="1" applyAlignment="1">
      <alignment/>
    </xf>
    <xf numFmtId="0" fontId="0" fillId="0" borderId="18" xfId="0" applyBorder="1" applyAlignment="1">
      <alignment horizontal="right"/>
    </xf>
    <xf numFmtId="2" fontId="6" fillId="34" borderId="55" xfId="0" applyNumberFormat="1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0" fontId="6" fillId="0" borderId="17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1" xfId="0" applyBorder="1" applyAlignment="1">
      <alignment/>
    </xf>
    <xf numFmtId="0" fontId="7" fillId="0" borderId="33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0" fillId="0" borderId="33" xfId="0" applyFont="1" applyBorder="1" applyAlignment="1">
      <alignment/>
    </xf>
    <xf numFmtId="16" fontId="0" fillId="0" borderId="13" xfId="0" applyNumberFormat="1" applyBorder="1" applyAlignment="1">
      <alignment horizontal="right"/>
    </xf>
    <xf numFmtId="1" fontId="8" fillId="34" borderId="66" xfId="0" applyNumberFormat="1" applyFont="1" applyFill="1" applyBorder="1" applyAlignment="1">
      <alignment horizontal="center"/>
    </xf>
    <xf numFmtId="1" fontId="8" fillId="34" borderId="45" xfId="0" applyNumberFormat="1" applyFont="1" applyFill="1" applyBorder="1" applyAlignment="1">
      <alignment horizontal="center" vertical="center"/>
    </xf>
    <xf numFmtId="1" fontId="8" fillId="34" borderId="46" xfId="0" applyNumberFormat="1" applyFont="1" applyFill="1" applyBorder="1" applyAlignment="1">
      <alignment horizontal="center" vertical="center"/>
    </xf>
    <xf numFmtId="0" fontId="8" fillId="0" borderId="78" xfId="0" applyFont="1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6" fillId="0" borderId="56" xfId="0" applyFont="1" applyBorder="1" applyAlignment="1">
      <alignment/>
    </xf>
    <xf numFmtId="16" fontId="6" fillId="0" borderId="26" xfId="0" applyNumberFormat="1" applyFont="1" applyBorder="1" applyAlignment="1">
      <alignment horizontal="right"/>
    </xf>
    <xf numFmtId="0" fontId="0" fillId="0" borderId="26" xfId="0" applyBorder="1" applyAlignment="1">
      <alignment/>
    </xf>
    <xf numFmtId="0" fontId="7" fillId="0" borderId="13" xfId="0" applyFont="1" applyBorder="1" applyAlignment="1">
      <alignment horizontal="right" vertical="center"/>
    </xf>
    <xf numFmtId="0" fontId="0" fillId="0" borderId="15" xfId="0" applyBorder="1" applyAlignment="1">
      <alignment horizontal="right"/>
    </xf>
    <xf numFmtId="0" fontId="7" fillId="0" borderId="33" xfId="0" applyFont="1" applyBorder="1" applyAlignment="1">
      <alignment vertical="center" wrapText="1"/>
    </xf>
    <xf numFmtId="0" fontId="0" fillId="0" borderId="33" xfId="0" applyFont="1" applyBorder="1" applyAlignment="1">
      <alignment/>
    </xf>
    <xf numFmtId="0" fontId="0" fillId="0" borderId="0" xfId="0" applyBorder="1" applyAlignment="1">
      <alignment/>
    </xf>
    <xf numFmtId="0" fontId="6" fillId="0" borderId="77" xfId="0" applyFont="1" applyBorder="1" applyAlignment="1">
      <alignment/>
    </xf>
    <xf numFmtId="0" fontId="8" fillId="0" borderId="10" xfId="0" applyFont="1" applyBorder="1" applyAlignment="1">
      <alignment/>
    </xf>
    <xf numFmtId="0" fontId="0" fillId="0" borderId="33" xfId="0" applyBorder="1" applyAlignment="1">
      <alignment vertical="distributed"/>
    </xf>
    <xf numFmtId="0" fontId="0" fillId="0" borderId="13" xfId="0" applyNumberFormat="1" applyBorder="1" applyAlignment="1">
      <alignment horizontal="right"/>
    </xf>
    <xf numFmtId="0" fontId="6" fillId="33" borderId="13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6" fillId="0" borderId="73" xfId="0" applyFont="1" applyBorder="1" applyAlignment="1">
      <alignment horizontal="right"/>
    </xf>
    <xf numFmtId="0" fontId="0" fillId="0" borderId="77" xfId="0" applyBorder="1" applyAlignment="1">
      <alignment/>
    </xf>
    <xf numFmtId="0" fontId="6" fillId="0" borderId="58" xfId="0" applyFont="1" applyBorder="1" applyAlignment="1">
      <alignment/>
    </xf>
    <xf numFmtId="2" fontId="6" fillId="34" borderId="58" xfId="0" applyNumberFormat="1" applyFont="1" applyFill="1" applyBorder="1" applyAlignment="1">
      <alignment horizontal="center"/>
    </xf>
    <xf numFmtId="2" fontId="6" fillId="34" borderId="60" xfId="0" applyNumberFormat="1" applyFont="1" applyFill="1" applyBorder="1" applyAlignment="1">
      <alignment horizontal="center"/>
    </xf>
    <xf numFmtId="2" fontId="6" fillId="34" borderId="63" xfId="0" applyNumberFormat="1" applyFont="1" applyFill="1" applyBorder="1" applyAlignment="1">
      <alignment horizontal="center"/>
    </xf>
    <xf numFmtId="2" fontId="6" fillId="34" borderId="64" xfId="0" applyNumberFormat="1" applyFont="1" applyFill="1" applyBorder="1" applyAlignment="1">
      <alignment horizontal="center"/>
    </xf>
    <xf numFmtId="2" fontId="6" fillId="34" borderId="72" xfId="0" applyNumberFormat="1" applyFont="1" applyFill="1" applyBorder="1" applyAlignment="1">
      <alignment horizontal="center" vertical="center"/>
    </xf>
    <xf numFmtId="2" fontId="6" fillId="34" borderId="83" xfId="0" applyNumberFormat="1" applyFont="1" applyFill="1" applyBorder="1" applyAlignment="1">
      <alignment horizontal="center" vertical="center"/>
    </xf>
    <xf numFmtId="2" fontId="6" fillId="34" borderId="12" xfId="0" applyNumberFormat="1" applyFont="1" applyFill="1" applyBorder="1" applyAlignment="1">
      <alignment horizontal="center"/>
    </xf>
    <xf numFmtId="0" fontId="8" fillId="34" borderId="51" xfId="0" applyNumberFormat="1" applyFont="1" applyFill="1" applyBorder="1" applyAlignment="1">
      <alignment horizontal="center"/>
    </xf>
    <xf numFmtId="0" fontId="0" fillId="0" borderId="15" xfId="0" applyFont="1" applyBorder="1" applyAlignment="1">
      <alignment vertical="distributed"/>
    </xf>
    <xf numFmtId="2" fontId="79" fillId="34" borderId="16" xfId="0" applyNumberFormat="1" applyFont="1" applyFill="1" applyBorder="1" applyAlignment="1">
      <alignment horizontal="center"/>
    </xf>
    <xf numFmtId="2" fontId="79" fillId="34" borderId="17" xfId="0" applyNumberFormat="1" applyFont="1" applyFill="1" applyBorder="1" applyAlignment="1">
      <alignment horizontal="center"/>
    </xf>
    <xf numFmtId="2" fontId="8" fillId="34" borderId="52" xfId="0" applyNumberFormat="1" applyFont="1" applyFill="1" applyBorder="1" applyAlignment="1">
      <alignment horizontal="center"/>
    </xf>
    <xf numFmtId="0" fontId="7" fillId="0" borderId="38" xfId="0" applyFont="1" applyBorder="1" applyAlignment="1">
      <alignment horizontal="right"/>
    </xf>
    <xf numFmtId="0" fontId="7" fillId="0" borderId="40" xfId="0" applyFont="1" applyBorder="1" applyAlignment="1">
      <alignment horizontal="right"/>
    </xf>
    <xf numFmtId="0" fontId="6" fillId="0" borderId="32" xfId="0" applyFont="1" applyBorder="1" applyAlignment="1">
      <alignment horizontal="right"/>
    </xf>
    <xf numFmtId="0" fontId="0" fillId="34" borderId="22" xfId="0" applyFill="1" applyBorder="1" applyAlignment="1">
      <alignment horizontal="right"/>
    </xf>
    <xf numFmtId="0" fontId="0" fillId="0" borderId="15" xfId="0" applyBorder="1" applyAlignment="1">
      <alignment horizontal="left" vertical="justify"/>
    </xf>
    <xf numFmtId="0" fontId="6" fillId="33" borderId="18" xfId="0" applyFont="1" applyFill="1" applyBorder="1" applyAlignment="1">
      <alignment horizontal="center" vertical="center"/>
    </xf>
    <xf numFmtId="0" fontId="6" fillId="33" borderId="73" xfId="0" applyFont="1" applyFill="1" applyBorder="1" applyAlignment="1">
      <alignment horizontal="center" vertical="center"/>
    </xf>
    <xf numFmtId="0" fontId="6" fillId="34" borderId="11" xfId="0" applyNumberFormat="1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0" fillId="0" borderId="17" xfId="0" applyNumberFormat="1" applyBorder="1" applyAlignment="1">
      <alignment horizontal="right"/>
    </xf>
    <xf numFmtId="2" fontId="6" fillId="34" borderId="54" xfId="0" applyNumberFormat="1" applyFont="1" applyFill="1" applyBorder="1" applyAlignment="1">
      <alignment horizontal="center"/>
    </xf>
    <xf numFmtId="2" fontId="6" fillId="0" borderId="13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23" xfId="0" applyBorder="1" applyAlignment="1">
      <alignment/>
    </xf>
    <xf numFmtId="0" fontId="0" fillId="0" borderId="15" xfId="0" applyBorder="1" applyAlignment="1">
      <alignment vertical="distributed"/>
    </xf>
    <xf numFmtId="0" fontId="8" fillId="34" borderId="13" xfId="0" applyNumberFormat="1" applyFont="1" applyFill="1" applyBorder="1" applyAlignment="1">
      <alignment horizontal="center" vertical="center"/>
    </xf>
    <xf numFmtId="0" fontId="0" fillId="0" borderId="58" xfId="0" applyBorder="1" applyAlignment="1">
      <alignment horizontal="right"/>
    </xf>
    <xf numFmtId="2" fontId="8" fillId="34" borderId="49" xfId="0" applyNumberFormat="1" applyFont="1" applyFill="1" applyBorder="1" applyAlignment="1">
      <alignment horizontal="center"/>
    </xf>
    <xf numFmtId="0" fontId="0" fillId="0" borderId="26" xfId="0" applyBorder="1" applyAlignment="1">
      <alignment horizontal="right" vertical="center"/>
    </xf>
    <xf numFmtId="0" fontId="7" fillId="0" borderId="33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6" fillId="0" borderId="42" xfId="0" applyNumberFormat="1" applyFont="1" applyFill="1" applyBorder="1" applyAlignment="1">
      <alignment horizontal="center" vertical="center"/>
    </xf>
    <xf numFmtId="0" fontId="6" fillId="0" borderId="22" xfId="0" applyNumberFormat="1" applyFont="1" applyFill="1" applyBorder="1" applyAlignment="1">
      <alignment horizontal="center" vertical="center"/>
    </xf>
    <xf numFmtId="0" fontId="7" fillId="0" borderId="33" xfId="0" applyFont="1" applyBorder="1" applyAlignment="1">
      <alignment vertical="justify" wrapText="1"/>
    </xf>
    <xf numFmtId="0" fontId="6" fillId="0" borderId="23" xfId="0" applyFont="1" applyBorder="1" applyAlignment="1">
      <alignment/>
    </xf>
    <xf numFmtId="0" fontId="6" fillId="34" borderId="58" xfId="0" applyNumberFormat="1" applyFont="1" applyFill="1" applyBorder="1" applyAlignment="1">
      <alignment horizontal="center"/>
    </xf>
    <xf numFmtId="0" fontId="8" fillId="34" borderId="59" xfId="0" applyNumberFormat="1" applyFont="1" applyFill="1" applyBorder="1" applyAlignment="1">
      <alignment horizontal="center"/>
    </xf>
    <xf numFmtId="0" fontId="8" fillId="34" borderId="61" xfId="0" applyNumberFormat="1" applyFont="1" applyFill="1" applyBorder="1" applyAlignment="1">
      <alignment horizontal="center"/>
    </xf>
    <xf numFmtId="16" fontId="6" fillId="0" borderId="33" xfId="0" applyNumberFormat="1" applyFont="1" applyBorder="1" applyAlignment="1">
      <alignment horizontal="right"/>
    </xf>
    <xf numFmtId="0" fontId="6" fillId="33" borderId="10" xfId="0" applyFont="1" applyFill="1" applyBorder="1" applyAlignment="1">
      <alignment horizontal="center" vertical="center"/>
    </xf>
    <xf numFmtId="0" fontId="6" fillId="33" borderId="62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right"/>
    </xf>
    <xf numFmtId="0" fontId="0" fillId="0" borderId="11" xfId="0" applyFont="1" applyBorder="1" applyAlignment="1">
      <alignment/>
    </xf>
    <xf numFmtId="0" fontId="6" fillId="0" borderId="82" xfId="0" applyFont="1" applyBorder="1" applyAlignment="1">
      <alignment/>
    </xf>
    <xf numFmtId="0" fontId="8" fillId="0" borderId="31" xfId="0" applyFont="1" applyBorder="1" applyAlignment="1">
      <alignment horizontal="right"/>
    </xf>
    <xf numFmtId="0" fontId="8" fillId="34" borderId="82" xfId="0" applyNumberFormat="1" applyFont="1" applyFill="1" applyBorder="1" applyAlignment="1">
      <alignment horizontal="center"/>
    </xf>
    <xf numFmtId="0" fontId="77" fillId="0" borderId="0" xfId="0" applyFont="1" applyBorder="1" applyAlignment="1">
      <alignment/>
    </xf>
    <xf numFmtId="0" fontId="7" fillId="0" borderId="11" xfId="0" applyFont="1" applyBorder="1" applyAlignment="1">
      <alignment horizontal="right" vertical="center"/>
    </xf>
    <xf numFmtId="0" fontId="6" fillId="33" borderId="24" xfId="0" applyFont="1" applyFill="1" applyBorder="1" applyAlignment="1">
      <alignment horizontal="center"/>
    </xf>
    <xf numFmtId="0" fontId="8" fillId="0" borderId="79" xfId="0" applyFont="1" applyBorder="1" applyAlignment="1">
      <alignment horizontal="center" vertical="center"/>
    </xf>
    <xf numFmtId="0" fontId="8" fillId="0" borderId="84" xfId="0" applyFont="1" applyBorder="1" applyAlignment="1">
      <alignment horizontal="center" vertical="center"/>
    </xf>
    <xf numFmtId="0" fontId="6" fillId="0" borderId="42" xfId="0" applyFont="1" applyBorder="1" applyAlignment="1">
      <alignment horizontal="right"/>
    </xf>
    <xf numFmtId="0" fontId="7" fillId="0" borderId="62" xfId="0" applyFont="1" applyBorder="1" applyAlignment="1">
      <alignment wrapText="1"/>
    </xf>
    <xf numFmtId="0" fontId="0" fillId="0" borderId="42" xfId="0" applyBorder="1" applyAlignment="1">
      <alignment/>
    </xf>
    <xf numFmtId="0" fontId="15" fillId="34" borderId="13" xfId="0" applyNumberFormat="1" applyFont="1" applyFill="1" applyBorder="1" applyAlignment="1">
      <alignment horizontal="center"/>
    </xf>
    <xf numFmtId="2" fontId="8" fillId="35" borderId="49" xfId="0" applyNumberFormat="1" applyFont="1" applyFill="1" applyBorder="1" applyAlignment="1">
      <alignment horizontal="center" vertical="center"/>
    </xf>
    <xf numFmtId="2" fontId="8" fillId="35" borderId="57" xfId="0" applyNumberFormat="1" applyFont="1" applyFill="1" applyBorder="1" applyAlignment="1">
      <alignment horizontal="center" vertical="center"/>
    </xf>
    <xf numFmtId="2" fontId="8" fillId="35" borderId="21" xfId="0" applyNumberFormat="1" applyFont="1" applyFill="1" applyBorder="1" applyAlignment="1">
      <alignment horizontal="center" vertical="center"/>
    </xf>
    <xf numFmtId="0" fontId="6" fillId="0" borderId="63" xfId="0" applyNumberFormat="1" applyFont="1" applyFill="1" applyBorder="1" applyAlignment="1">
      <alignment horizontal="center" vertical="center"/>
    </xf>
    <xf numFmtId="0" fontId="15" fillId="34" borderId="10" xfId="0" applyNumberFormat="1" applyFont="1" applyFill="1" applyBorder="1" applyAlignment="1">
      <alignment horizontal="center" vertical="center"/>
    </xf>
    <xf numFmtId="0" fontId="8" fillId="34" borderId="65" xfId="0" applyNumberFormat="1" applyFont="1" applyFill="1" applyBorder="1" applyAlignment="1">
      <alignment horizontal="center" vertical="center"/>
    </xf>
    <xf numFmtId="0" fontId="8" fillId="34" borderId="83" xfId="0" applyNumberFormat="1" applyFont="1" applyFill="1" applyBorder="1" applyAlignment="1">
      <alignment horizontal="center" vertical="center"/>
    </xf>
    <xf numFmtId="0" fontId="6" fillId="34" borderId="48" xfId="0" applyNumberFormat="1" applyFont="1" applyFill="1" applyBorder="1" applyAlignment="1">
      <alignment horizontal="center" vertical="center"/>
    </xf>
    <xf numFmtId="2" fontId="6" fillId="33" borderId="10" xfId="0" applyNumberFormat="1" applyFont="1" applyFill="1" applyBorder="1" applyAlignment="1">
      <alignment horizontal="center" vertical="center"/>
    </xf>
    <xf numFmtId="2" fontId="6" fillId="33" borderId="62" xfId="0" applyNumberFormat="1" applyFont="1" applyFill="1" applyBorder="1" applyAlignment="1">
      <alignment horizontal="center" vertical="center"/>
    </xf>
    <xf numFmtId="0" fontId="8" fillId="34" borderId="23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34" borderId="12" xfId="0" applyFill="1" applyBorder="1" applyAlignment="1">
      <alignment horizontal="right"/>
    </xf>
    <xf numFmtId="0" fontId="0" fillId="0" borderId="26" xfId="0" applyFont="1" applyBorder="1" applyAlignment="1">
      <alignment/>
    </xf>
    <xf numFmtId="0" fontId="6" fillId="0" borderId="15" xfId="0" applyFont="1" applyBorder="1" applyAlignment="1">
      <alignment vertical="distributed" wrapText="1"/>
    </xf>
    <xf numFmtId="0" fontId="7" fillId="0" borderId="13" xfId="0" applyFont="1" applyBorder="1" applyAlignment="1">
      <alignment wrapText="1"/>
    </xf>
    <xf numFmtId="0" fontId="7" fillId="0" borderId="42" xfId="0" applyFont="1" applyBorder="1" applyAlignment="1">
      <alignment horizontal="right"/>
    </xf>
    <xf numFmtId="0" fontId="7" fillId="0" borderId="43" xfId="0" applyFont="1" applyBorder="1" applyAlignment="1">
      <alignment horizontal="right"/>
    </xf>
    <xf numFmtId="0" fontId="6" fillId="34" borderId="43" xfId="0" applyNumberFormat="1" applyFont="1" applyFill="1" applyBorder="1" applyAlignment="1">
      <alignment horizontal="center" vertical="center"/>
    </xf>
    <xf numFmtId="0" fontId="7" fillId="0" borderId="58" xfId="0" applyFont="1" applyBorder="1" applyAlignment="1">
      <alignment horizontal="right" vertical="center"/>
    </xf>
    <xf numFmtId="0" fontId="7" fillId="0" borderId="33" xfId="0" applyFont="1" applyBorder="1" applyAlignment="1">
      <alignment horizontal="left" vertical="top" wrapText="1"/>
    </xf>
    <xf numFmtId="2" fontId="8" fillId="34" borderId="75" xfId="0" applyNumberFormat="1" applyFont="1" applyFill="1" applyBorder="1" applyAlignment="1">
      <alignment horizontal="center" vertical="center"/>
    </xf>
    <xf numFmtId="16" fontId="0" fillId="0" borderId="26" xfId="0" applyNumberFormat="1" applyBorder="1" applyAlignment="1">
      <alignment horizontal="right"/>
    </xf>
    <xf numFmtId="0" fontId="6" fillId="0" borderId="12" xfId="0" applyFont="1" applyBorder="1" applyAlignment="1">
      <alignment horizontal="center" vertical="center"/>
    </xf>
    <xf numFmtId="2" fontId="6" fillId="0" borderId="12" xfId="0" applyNumberFormat="1" applyFont="1" applyFill="1" applyBorder="1" applyAlignment="1">
      <alignment horizontal="center"/>
    </xf>
    <xf numFmtId="0" fontId="6" fillId="0" borderId="12" xfId="0" applyNumberFormat="1" applyFont="1" applyFill="1" applyBorder="1" applyAlignment="1">
      <alignment horizontal="center"/>
    </xf>
    <xf numFmtId="0" fontId="6" fillId="0" borderId="33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15" xfId="0" applyFont="1" applyBorder="1" applyAlignment="1">
      <alignment horizontal="right" vertical="center"/>
    </xf>
    <xf numFmtId="0" fontId="6" fillId="0" borderId="13" xfId="0" applyNumberFormat="1" applyFont="1" applyFill="1" applyBorder="1" applyAlignment="1">
      <alignment horizontal="center"/>
    </xf>
    <xf numFmtId="0" fontId="6" fillId="0" borderId="15" xfId="0" applyNumberFormat="1" applyFont="1" applyFill="1" applyBorder="1" applyAlignment="1">
      <alignment horizontal="center" vertical="center"/>
    </xf>
    <xf numFmtId="0" fontId="0" fillId="0" borderId="50" xfId="0" applyBorder="1" applyAlignment="1">
      <alignment/>
    </xf>
    <xf numFmtId="2" fontId="8" fillId="34" borderId="27" xfId="0" applyNumberFormat="1" applyFont="1" applyFill="1" applyBorder="1" applyAlignment="1">
      <alignment horizontal="center" vertical="center"/>
    </xf>
    <xf numFmtId="2" fontId="8" fillId="34" borderId="28" xfId="0" applyNumberFormat="1" applyFont="1" applyFill="1" applyBorder="1" applyAlignment="1">
      <alignment horizontal="center" vertical="center"/>
    </xf>
    <xf numFmtId="0" fontId="8" fillId="34" borderId="27" xfId="0" applyNumberFormat="1" applyFont="1" applyFill="1" applyBorder="1" applyAlignment="1">
      <alignment horizontal="center" vertical="center"/>
    </xf>
    <xf numFmtId="0" fontId="8" fillId="34" borderId="28" xfId="0" applyNumberFormat="1" applyFont="1" applyFill="1" applyBorder="1" applyAlignment="1">
      <alignment horizontal="center" vertical="center"/>
    </xf>
    <xf numFmtId="2" fontId="2" fillId="34" borderId="28" xfId="0" applyNumberFormat="1" applyFont="1" applyFill="1" applyBorder="1" applyAlignment="1">
      <alignment horizontal="center" vertical="center"/>
    </xf>
    <xf numFmtId="0" fontId="6" fillId="0" borderId="45" xfId="0" applyFont="1" applyBorder="1" applyAlignment="1">
      <alignment/>
    </xf>
    <xf numFmtId="0" fontId="6" fillId="0" borderId="85" xfId="0" applyFont="1" applyBorder="1" applyAlignment="1">
      <alignment/>
    </xf>
    <xf numFmtId="0" fontId="6" fillId="0" borderId="27" xfId="0" applyFont="1" applyBorder="1" applyAlignment="1">
      <alignment/>
    </xf>
    <xf numFmtId="2" fontId="23" fillId="34" borderId="27" xfId="0" applyNumberFormat="1" applyFont="1" applyFill="1" applyBorder="1" applyAlignment="1">
      <alignment horizontal="center" vertical="center"/>
    </xf>
    <xf numFmtId="2" fontId="23" fillId="34" borderId="28" xfId="0" applyNumberFormat="1" applyFont="1" applyFill="1" applyBorder="1" applyAlignment="1">
      <alignment horizontal="center" vertical="center"/>
    </xf>
    <xf numFmtId="0" fontId="23" fillId="34" borderId="27" xfId="0" applyNumberFormat="1" applyFont="1" applyFill="1" applyBorder="1" applyAlignment="1">
      <alignment horizontal="center" vertical="center"/>
    </xf>
    <xf numFmtId="0" fontId="23" fillId="34" borderId="28" xfId="0" applyNumberFormat="1" applyFont="1" applyFill="1" applyBorder="1" applyAlignment="1">
      <alignment horizontal="center" vertical="center"/>
    </xf>
    <xf numFmtId="2" fontId="4" fillId="34" borderId="28" xfId="0" applyNumberFormat="1" applyFont="1" applyFill="1" applyBorder="1" applyAlignment="1">
      <alignment horizontal="center" vertical="center"/>
    </xf>
    <xf numFmtId="2" fontId="23" fillId="0" borderId="27" xfId="0" applyNumberFormat="1" applyFont="1" applyFill="1" applyBorder="1" applyAlignment="1">
      <alignment horizontal="center" vertical="center"/>
    </xf>
    <xf numFmtId="2" fontId="23" fillId="0" borderId="86" xfId="0" applyNumberFormat="1" applyFont="1" applyFill="1" applyBorder="1" applyAlignment="1">
      <alignment horizontal="center" vertical="center"/>
    </xf>
    <xf numFmtId="2" fontId="23" fillId="34" borderId="86" xfId="0" applyNumberFormat="1" applyFont="1" applyFill="1" applyBorder="1" applyAlignment="1">
      <alignment horizontal="center" vertical="center"/>
    </xf>
    <xf numFmtId="0" fontId="23" fillId="34" borderId="86" xfId="0" applyNumberFormat="1" applyFont="1" applyFill="1" applyBorder="1" applyAlignment="1">
      <alignment horizontal="center" vertical="center"/>
    </xf>
    <xf numFmtId="0" fontId="23" fillId="0" borderId="86" xfId="0" applyNumberFormat="1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183" fontId="8" fillId="0" borderId="41" xfId="0" applyNumberFormat="1" applyFont="1" applyFill="1" applyBorder="1" applyAlignment="1">
      <alignment horizontal="center"/>
    </xf>
    <xf numFmtId="183" fontId="8" fillId="0" borderId="41" xfId="57" applyNumberFormat="1" applyFont="1" applyFill="1" applyBorder="1" applyAlignment="1">
      <alignment horizontal="center"/>
    </xf>
    <xf numFmtId="183" fontId="8" fillId="0" borderId="21" xfId="0" applyNumberFormat="1" applyFont="1" applyFill="1" applyBorder="1" applyAlignment="1">
      <alignment horizontal="center"/>
    </xf>
    <xf numFmtId="2" fontId="23" fillId="34" borderId="29" xfId="0" applyNumberFormat="1" applyFont="1" applyFill="1" applyBorder="1" applyAlignment="1">
      <alignment horizontal="center" vertical="center"/>
    </xf>
    <xf numFmtId="183" fontId="8" fillId="0" borderId="41" xfId="0" applyNumberFormat="1" applyFont="1" applyFill="1" applyBorder="1" applyAlignment="1">
      <alignment horizontal="center" vertical="center"/>
    </xf>
    <xf numFmtId="183" fontId="8" fillId="0" borderId="41" xfId="57" applyNumberFormat="1" applyFont="1" applyFill="1" applyBorder="1" applyAlignment="1">
      <alignment horizontal="center" vertical="center"/>
    </xf>
    <xf numFmtId="183" fontId="8" fillId="0" borderId="21" xfId="0" applyNumberFormat="1" applyFont="1" applyFill="1" applyBorder="1" applyAlignment="1">
      <alignment horizontal="center" vertical="center"/>
    </xf>
    <xf numFmtId="184" fontId="8" fillId="0" borderId="41" xfId="0" applyNumberFormat="1" applyFont="1" applyFill="1" applyBorder="1" applyAlignment="1">
      <alignment horizontal="center"/>
    </xf>
    <xf numFmtId="184" fontId="8" fillId="0" borderId="41" xfId="57" applyNumberFormat="1" applyFont="1" applyFill="1" applyBorder="1" applyAlignment="1">
      <alignment horizontal="center" vertical="center"/>
    </xf>
    <xf numFmtId="184" fontId="8" fillId="0" borderId="41" xfId="0" applyNumberFormat="1" applyFont="1" applyFill="1" applyBorder="1" applyAlignment="1">
      <alignment horizontal="center" vertical="center"/>
    </xf>
    <xf numFmtId="183" fontId="23" fillId="0" borderId="45" xfId="0" applyNumberFormat="1" applyFont="1" applyFill="1" applyBorder="1" applyAlignment="1">
      <alignment horizontal="center" vertical="center"/>
    </xf>
    <xf numFmtId="183" fontId="23" fillId="0" borderId="85" xfId="0" applyNumberFormat="1" applyFont="1" applyFill="1" applyBorder="1" applyAlignment="1">
      <alignment horizontal="center" vertical="center"/>
    </xf>
    <xf numFmtId="183" fontId="23" fillId="0" borderId="85" xfId="0" applyNumberFormat="1" applyFont="1" applyFill="1" applyBorder="1" applyAlignment="1">
      <alignment horizontal="center"/>
    </xf>
    <xf numFmtId="183" fontId="23" fillId="0" borderId="85" xfId="0" applyNumberFormat="1" applyFont="1" applyFill="1" applyBorder="1" applyAlignment="1">
      <alignment vertical="center"/>
    </xf>
    <xf numFmtId="183" fontId="23" fillId="0" borderId="85" xfId="57" applyNumberFormat="1" applyFont="1" applyFill="1" applyBorder="1" applyAlignment="1">
      <alignment horizontal="center"/>
    </xf>
    <xf numFmtId="183" fontId="23" fillId="0" borderId="46" xfId="0" applyNumberFormat="1" applyFont="1" applyFill="1" applyBorder="1" applyAlignment="1">
      <alignment vertical="center"/>
    </xf>
    <xf numFmtId="2" fontId="8" fillId="34" borderId="19" xfId="0" applyNumberFormat="1" applyFont="1" applyFill="1" applyBorder="1" applyAlignment="1">
      <alignment horizontal="center" vertical="center"/>
    </xf>
    <xf numFmtId="0" fontId="8" fillId="34" borderId="18" xfId="0" applyNumberFormat="1" applyFont="1" applyFill="1" applyBorder="1" applyAlignment="1">
      <alignment horizontal="center" vertical="center"/>
    </xf>
    <xf numFmtId="0" fontId="8" fillId="34" borderId="19" xfId="0" applyNumberFormat="1" applyFont="1" applyFill="1" applyBorder="1" applyAlignment="1">
      <alignment horizontal="center" vertical="center"/>
    </xf>
    <xf numFmtId="0" fontId="6" fillId="0" borderId="35" xfId="0" applyFont="1" applyBorder="1" applyAlignment="1">
      <alignment/>
    </xf>
    <xf numFmtId="0" fontId="8" fillId="0" borderId="35" xfId="0" applyFont="1" applyBorder="1" applyAlignment="1">
      <alignment horizontal="right"/>
    </xf>
    <xf numFmtId="0" fontId="6" fillId="0" borderId="75" xfId="0" applyFont="1" applyBorder="1" applyAlignment="1">
      <alignment/>
    </xf>
    <xf numFmtId="0" fontId="8" fillId="0" borderId="80" xfId="0" applyFont="1" applyBorder="1" applyAlignment="1">
      <alignment horizontal="right"/>
    </xf>
    <xf numFmtId="2" fontId="8" fillId="34" borderId="29" xfId="0" applyNumberFormat="1" applyFont="1" applyFill="1" applyBorder="1" applyAlignment="1">
      <alignment horizontal="center" vertical="center"/>
    </xf>
    <xf numFmtId="2" fontId="8" fillId="34" borderId="84" xfId="0" applyNumberFormat="1" applyFont="1" applyFill="1" applyBorder="1" applyAlignment="1">
      <alignment horizontal="center" vertical="center"/>
    </xf>
    <xf numFmtId="0" fontId="8" fillId="34" borderId="29" xfId="0" applyNumberFormat="1" applyFont="1" applyFill="1" applyBorder="1" applyAlignment="1">
      <alignment horizontal="center" vertical="center"/>
    </xf>
    <xf numFmtId="2" fontId="8" fillId="34" borderId="53" xfId="0" applyNumberFormat="1" applyFont="1" applyFill="1" applyBorder="1" applyAlignment="1">
      <alignment horizontal="center" vertical="center"/>
    </xf>
    <xf numFmtId="0" fontId="0" fillId="0" borderId="75" xfId="0" applyFont="1" applyBorder="1" applyAlignment="1">
      <alignment/>
    </xf>
    <xf numFmtId="0" fontId="6" fillId="0" borderId="87" xfId="0" applyFont="1" applyBorder="1" applyAlignment="1">
      <alignment horizontal="right"/>
    </xf>
    <xf numFmtId="0" fontId="6" fillId="0" borderId="19" xfId="0" applyFont="1" applyBorder="1" applyAlignment="1">
      <alignment horizontal="right"/>
    </xf>
    <xf numFmtId="0" fontId="6" fillId="33" borderId="18" xfId="0" applyFont="1" applyFill="1" applyBorder="1" applyAlignment="1">
      <alignment horizontal="center"/>
    </xf>
    <xf numFmtId="0" fontId="6" fillId="33" borderId="19" xfId="0" applyFont="1" applyFill="1" applyBorder="1" applyAlignment="1">
      <alignment horizontal="center"/>
    </xf>
    <xf numFmtId="0" fontId="6" fillId="33" borderId="73" xfId="0" applyFont="1" applyFill="1" applyBorder="1" applyAlignment="1">
      <alignment horizontal="center"/>
    </xf>
    <xf numFmtId="0" fontId="6" fillId="0" borderId="80" xfId="0" applyFont="1" applyBorder="1" applyAlignment="1">
      <alignment/>
    </xf>
    <xf numFmtId="2" fontId="8" fillId="34" borderId="47" xfId="0" applyNumberFormat="1" applyFont="1" applyFill="1" applyBorder="1" applyAlignment="1">
      <alignment horizontal="center" vertical="center"/>
    </xf>
    <xf numFmtId="0" fontId="6" fillId="0" borderId="87" xfId="0" applyFont="1" applyBorder="1" applyAlignment="1">
      <alignment/>
    </xf>
    <xf numFmtId="0" fontId="6" fillId="0" borderId="79" xfId="0" applyFont="1" applyBorder="1" applyAlignment="1">
      <alignment/>
    </xf>
    <xf numFmtId="0" fontId="8" fillId="34" borderId="64" xfId="0" applyNumberFormat="1" applyFont="1" applyFill="1" applyBorder="1" applyAlignment="1">
      <alignment horizontal="center" vertical="center"/>
    </xf>
    <xf numFmtId="0" fontId="8" fillId="34" borderId="87" xfId="0" applyNumberFormat="1" applyFont="1" applyFill="1" applyBorder="1" applyAlignment="1">
      <alignment horizontal="center" vertical="center"/>
    </xf>
    <xf numFmtId="0" fontId="8" fillId="34" borderId="75" xfId="0" applyNumberFormat="1" applyFont="1" applyFill="1" applyBorder="1" applyAlignment="1">
      <alignment horizontal="center" vertical="center"/>
    </xf>
    <xf numFmtId="2" fontId="8" fillId="34" borderId="87" xfId="0" applyNumberFormat="1" applyFont="1" applyFill="1" applyBorder="1" applyAlignment="1">
      <alignment horizontal="center" vertical="center"/>
    </xf>
    <xf numFmtId="0" fontId="8" fillId="34" borderId="84" xfId="0" applyNumberFormat="1" applyFont="1" applyFill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2" fontId="8" fillId="34" borderId="64" xfId="0" applyNumberFormat="1" applyFont="1" applyFill="1" applyBorder="1" applyAlignment="1">
      <alignment horizontal="center" vertical="center"/>
    </xf>
    <xf numFmtId="0" fontId="8" fillId="34" borderId="53" xfId="0" applyNumberFormat="1" applyFont="1" applyFill="1" applyBorder="1" applyAlignment="1">
      <alignment horizontal="center"/>
    </xf>
    <xf numFmtId="0" fontId="6" fillId="33" borderId="67" xfId="0" applyFont="1" applyFill="1" applyBorder="1" applyAlignment="1">
      <alignment horizontal="center" vertical="center"/>
    </xf>
    <xf numFmtId="0" fontId="0" fillId="0" borderId="78" xfId="0" applyBorder="1" applyAlignment="1">
      <alignment horizontal="center" vertical="center" wrapText="1"/>
    </xf>
    <xf numFmtId="0" fontId="8" fillId="0" borderId="80" xfId="0" applyFont="1" applyBorder="1" applyAlignment="1">
      <alignment horizontal="center" vertical="center"/>
    </xf>
    <xf numFmtId="0" fontId="6" fillId="33" borderId="48" xfId="0" applyFont="1" applyFill="1" applyBorder="1" applyAlignment="1">
      <alignment horizontal="center" vertical="center"/>
    </xf>
    <xf numFmtId="2" fontId="6" fillId="34" borderId="15" xfId="0" applyNumberFormat="1" applyFont="1" applyFill="1" applyBorder="1" applyAlignment="1">
      <alignment horizontal="center"/>
    </xf>
    <xf numFmtId="2" fontId="6" fillId="34" borderId="48" xfId="0" applyNumberFormat="1" applyFont="1" applyFill="1" applyBorder="1" applyAlignment="1">
      <alignment horizontal="center"/>
    </xf>
    <xf numFmtId="0" fontId="8" fillId="34" borderId="49" xfId="0" applyNumberFormat="1" applyFont="1" applyFill="1" applyBorder="1" applyAlignment="1">
      <alignment horizontal="center"/>
    </xf>
    <xf numFmtId="2" fontId="6" fillId="0" borderId="30" xfId="0" applyNumberFormat="1" applyFont="1" applyFill="1" applyBorder="1" applyAlignment="1">
      <alignment horizontal="center" vertical="center"/>
    </xf>
    <xf numFmtId="2" fontId="6" fillId="34" borderId="30" xfId="0" applyNumberFormat="1" applyFont="1" applyFill="1" applyBorder="1" applyAlignment="1">
      <alignment horizontal="center" vertical="center"/>
    </xf>
    <xf numFmtId="2" fontId="6" fillId="34" borderId="75" xfId="0" applyNumberFormat="1" applyFont="1" applyFill="1" applyBorder="1" applyAlignment="1">
      <alignment horizontal="center"/>
    </xf>
    <xf numFmtId="2" fontId="8" fillId="34" borderId="5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" fontId="6" fillId="33" borderId="15" xfId="0" applyNumberFormat="1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8" fillId="34" borderId="49" xfId="0" applyNumberFormat="1" applyFont="1" applyFill="1" applyBorder="1" applyAlignment="1">
      <alignment horizontal="center" vertical="center"/>
    </xf>
    <xf numFmtId="2" fontId="6" fillId="34" borderId="48" xfId="0" applyNumberFormat="1" applyFont="1" applyFill="1" applyBorder="1" applyAlignment="1">
      <alignment horizontal="center" vertical="center"/>
    </xf>
    <xf numFmtId="2" fontId="6" fillId="0" borderId="15" xfId="0" applyNumberFormat="1" applyFont="1" applyFill="1" applyBorder="1" applyAlignment="1">
      <alignment horizontal="center" vertical="center"/>
    </xf>
    <xf numFmtId="0" fontId="8" fillId="34" borderId="50" xfId="0" applyNumberFormat="1" applyFont="1" applyFill="1" applyBorder="1" applyAlignment="1">
      <alignment horizontal="center" vertical="center"/>
    </xf>
    <xf numFmtId="2" fontId="8" fillId="34" borderId="80" xfId="0" applyNumberFormat="1" applyFont="1" applyFill="1" applyBorder="1" applyAlignment="1">
      <alignment horizontal="center" vertical="center"/>
    </xf>
    <xf numFmtId="2" fontId="6" fillId="33" borderId="0" xfId="0" applyNumberFormat="1" applyFont="1" applyFill="1" applyBorder="1" applyAlignment="1">
      <alignment horizontal="center" vertical="center"/>
    </xf>
    <xf numFmtId="0" fontId="8" fillId="34" borderId="50" xfId="0" applyNumberFormat="1" applyFont="1" applyFill="1" applyBorder="1" applyAlignment="1">
      <alignment horizontal="center"/>
    </xf>
    <xf numFmtId="2" fontId="6" fillId="34" borderId="75" xfId="0" applyNumberFormat="1" applyFont="1" applyFill="1" applyBorder="1" applyAlignment="1">
      <alignment horizontal="center" vertical="center"/>
    </xf>
    <xf numFmtId="0" fontId="6" fillId="33" borderId="75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2" fontId="6" fillId="33" borderId="48" xfId="0" applyNumberFormat="1" applyFont="1" applyFill="1" applyBorder="1" applyAlignment="1">
      <alignment horizontal="center" vertical="center"/>
    </xf>
    <xf numFmtId="0" fontId="6" fillId="0" borderId="30" xfId="0" applyFont="1" applyBorder="1" applyAlignment="1">
      <alignment horizontal="center" vertical="center" wrapText="1"/>
    </xf>
    <xf numFmtId="2" fontId="6" fillId="0" borderId="15" xfId="0" applyNumberFormat="1" applyFont="1" applyFill="1" applyBorder="1" applyAlignment="1">
      <alignment horizontal="center"/>
    </xf>
    <xf numFmtId="0" fontId="8" fillId="34" borderId="0" xfId="0" applyNumberFormat="1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2" fontId="6" fillId="0" borderId="75" xfId="0" applyNumberFormat="1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75" xfId="0" applyFont="1" applyFill="1" applyBorder="1" applyAlignment="1">
      <alignment horizontal="center" vertical="center"/>
    </xf>
    <xf numFmtId="2" fontId="6" fillId="34" borderId="0" xfId="0" applyNumberFormat="1" applyFont="1" applyFill="1" applyBorder="1" applyAlignment="1">
      <alignment horizontal="center"/>
    </xf>
    <xf numFmtId="0" fontId="6" fillId="33" borderId="30" xfId="0" applyFont="1" applyFill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2" fontId="6" fillId="33" borderId="30" xfId="0" applyNumberFormat="1" applyFont="1" applyFill="1" applyBorder="1" applyAlignment="1">
      <alignment horizontal="center" vertical="center"/>
    </xf>
    <xf numFmtId="2" fontId="23" fillId="34" borderId="80" xfId="0" applyNumberFormat="1" applyFont="1" applyFill="1" applyBorder="1" applyAlignment="1">
      <alignment horizontal="center" vertical="center"/>
    </xf>
    <xf numFmtId="0" fontId="6" fillId="33" borderId="58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2" fontId="6" fillId="34" borderId="30" xfId="0" applyNumberFormat="1" applyFont="1" applyFill="1" applyBorder="1" applyAlignment="1">
      <alignment horizontal="center"/>
    </xf>
    <xf numFmtId="2" fontId="8" fillId="34" borderId="50" xfId="0" applyNumberFormat="1" applyFont="1" applyFill="1" applyBorder="1" applyAlignment="1">
      <alignment horizontal="center"/>
    </xf>
    <xf numFmtId="2" fontId="6" fillId="33" borderId="75" xfId="0" applyNumberFormat="1" applyFont="1" applyFill="1" applyBorder="1" applyAlignment="1">
      <alignment horizontal="center" vertical="center"/>
    </xf>
    <xf numFmtId="0" fontId="6" fillId="34" borderId="15" xfId="0" applyNumberFormat="1" applyFont="1" applyFill="1" applyBorder="1" applyAlignment="1">
      <alignment horizontal="center"/>
    </xf>
    <xf numFmtId="0" fontId="6" fillId="34" borderId="48" xfId="0" applyNumberFormat="1" applyFont="1" applyFill="1" applyBorder="1" applyAlignment="1">
      <alignment horizontal="center"/>
    </xf>
    <xf numFmtId="0" fontId="6" fillId="34" borderId="15" xfId="0" applyNumberFormat="1" applyFont="1" applyFill="1" applyBorder="1" applyAlignment="1">
      <alignment horizontal="center" vertical="center"/>
    </xf>
    <xf numFmtId="0" fontId="6" fillId="34" borderId="30" xfId="0" applyNumberFormat="1" applyFont="1" applyFill="1" applyBorder="1" applyAlignment="1">
      <alignment horizontal="center" vertical="center"/>
    </xf>
    <xf numFmtId="0" fontId="6" fillId="34" borderId="75" xfId="0" applyNumberFormat="1" applyFont="1" applyFill="1" applyBorder="1" applyAlignment="1">
      <alignment horizontal="center"/>
    </xf>
    <xf numFmtId="0" fontId="0" fillId="0" borderId="78" xfId="0" applyBorder="1" applyAlignment="1">
      <alignment/>
    </xf>
    <xf numFmtId="0" fontId="6" fillId="0" borderId="48" xfId="0" applyFont="1" applyBorder="1" applyAlignment="1">
      <alignment vertical="center"/>
    </xf>
    <xf numFmtId="0" fontId="6" fillId="34" borderId="75" xfId="0" applyNumberFormat="1" applyFont="1" applyFill="1" applyBorder="1" applyAlignment="1">
      <alignment horizontal="center" vertical="center"/>
    </xf>
    <xf numFmtId="0" fontId="8" fillId="34" borderId="80" xfId="0" applyNumberFormat="1" applyFont="1" applyFill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34" borderId="10" xfId="0" applyNumberFormat="1" applyFont="1" applyFill="1" applyBorder="1" applyAlignment="1">
      <alignment horizontal="center"/>
    </xf>
    <xf numFmtId="0" fontId="6" fillId="0" borderId="15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center" vertical="center"/>
    </xf>
    <xf numFmtId="1" fontId="8" fillId="34" borderId="49" xfId="0" applyNumberFormat="1" applyFont="1" applyFill="1" applyBorder="1" applyAlignment="1">
      <alignment horizontal="center"/>
    </xf>
    <xf numFmtId="1" fontId="8" fillId="34" borderId="50" xfId="0" applyNumberFormat="1" applyFont="1" applyFill="1" applyBorder="1" applyAlignment="1">
      <alignment horizontal="center" vertical="center"/>
    </xf>
    <xf numFmtId="0" fontId="6" fillId="0" borderId="30" xfId="0" applyNumberFormat="1" applyFont="1" applyFill="1" applyBorder="1" applyAlignment="1">
      <alignment horizontal="center" vertical="center"/>
    </xf>
    <xf numFmtId="0" fontId="23" fillId="34" borderId="80" xfId="0" applyNumberFormat="1" applyFont="1" applyFill="1" applyBorder="1" applyAlignment="1">
      <alignment horizontal="center" vertical="center"/>
    </xf>
    <xf numFmtId="0" fontId="0" fillId="0" borderId="32" xfId="0" applyBorder="1" applyAlignment="1">
      <alignment horizontal="right"/>
    </xf>
    <xf numFmtId="0" fontId="0" fillId="0" borderId="30" xfId="0" applyBorder="1" applyAlignment="1">
      <alignment/>
    </xf>
    <xf numFmtId="0" fontId="6" fillId="34" borderId="42" xfId="0" applyNumberFormat="1" applyFont="1" applyFill="1" applyBorder="1" applyAlignment="1">
      <alignment horizontal="center"/>
    </xf>
    <xf numFmtId="0" fontId="0" fillId="0" borderId="37" xfId="0" applyBorder="1" applyAlignment="1">
      <alignment horizontal="center" vertical="center"/>
    </xf>
    <xf numFmtId="0" fontId="11" fillId="0" borderId="37" xfId="0" applyFont="1" applyBorder="1" applyAlignment="1">
      <alignment horizontal="left" vertical="center"/>
    </xf>
    <xf numFmtId="172" fontId="8" fillId="0" borderId="39" xfId="0" applyNumberFormat="1" applyFont="1" applyFill="1" applyBorder="1" applyAlignment="1">
      <alignment horizontal="center" vertical="center"/>
    </xf>
    <xf numFmtId="172" fontId="8" fillId="34" borderId="39" xfId="0" applyNumberFormat="1" applyFont="1" applyFill="1" applyBorder="1" applyAlignment="1">
      <alignment horizontal="center" vertical="center"/>
    </xf>
    <xf numFmtId="172" fontId="8" fillId="0" borderId="39" xfId="0" applyNumberFormat="1" applyFont="1" applyBorder="1" applyAlignment="1">
      <alignment horizontal="center" vertical="center"/>
    </xf>
    <xf numFmtId="172" fontId="2" fillId="0" borderId="40" xfId="0" applyNumberFormat="1" applyFont="1" applyBorder="1" applyAlignment="1">
      <alignment horizontal="center" vertical="center"/>
    </xf>
    <xf numFmtId="172" fontId="6" fillId="33" borderId="11" xfId="0" applyNumberFormat="1" applyFont="1" applyFill="1" applyBorder="1" applyAlignment="1">
      <alignment horizontal="center" vertical="center"/>
    </xf>
    <xf numFmtId="2" fontId="8" fillId="35" borderId="20" xfId="0" applyNumberFormat="1" applyFont="1" applyFill="1" applyBorder="1" applyAlignment="1">
      <alignment horizontal="center"/>
    </xf>
    <xf numFmtId="0" fontId="8" fillId="0" borderId="40" xfId="0" applyFont="1" applyBorder="1" applyAlignment="1">
      <alignment horizontal="center" vertical="center"/>
    </xf>
    <xf numFmtId="0" fontId="24" fillId="0" borderId="76" xfId="0" applyFont="1" applyBorder="1" applyAlignment="1">
      <alignment horizontal="center" vertical="center"/>
    </xf>
    <xf numFmtId="0" fontId="25" fillId="0" borderId="81" xfId="0" applyFont="1" applyBorder="1" applyAlignment="1">
      <alignment horizontal="center" vertical="center"/>
    </xf>
    <xf numFmtId="0" fontId="25" fillId="0" borderId="82" xfId="0" applyFont="1" applyBorder="1" applyAlignment="1">
      <alignment horizontal="center" vertical="center"/>
    </xf>
    <xf numFmtId="0" fontId="25" fillId="0" borderId="53" xfId="0" applyFont="1" applyBorder="1" applyAlignment="1">
      <alignment horizontal="center" vertical="center"/>
    </xf>
    <xf numFmtId="0" fontId="6" fillId="0" borderId="84" xfId="0" applyFont="1" applyFill="1" applyBorder="1" applyAlignment="1">
      <alignment horizontal="left" vertical="distributed"/>
    </xf>
    <xf numFmtId="0" fontId="6" fillId="0" borderId="80" xfId="0" applyFont="1" applyFill="1" applyBorder="1" applyAlignment="1">
      <alignment horizontal="left" vertical="distributed"/>
    </xf>
    <xf numFmtId="0" fontId="6" fillId="0" borderId="80" xfId="0" applyFont="1" applyBorder="1" applyAlignment="1">
      <alignment horizontal="left"/>
    </xf>
    <xf numFmtId="0" fontId="14" fillId="0" borderId="61" xfId="0" applyFont="1" applyBorder="1" applyAlignment="1">
      <alignment horizontal="center"/>
    </xf>
    <xf numFmtId="0" fontId="0" fillId="0" borderId="50" xfId="0" applyBorder="1" applyAlignment="1">
      <alignment/>
    </xf>
    <xf numFmtId="0" fontId="20" fillId="0" borderId="0" xfId="0" applyFont="1" applyAlignment="1">
      <alignment/>
    </xf>
    <xf numFmtId="0" fontId="20" fillId="0" borderId="50" xfId="0" applyFont="1" applyBorder="1" applyAlignment="1">
      <alignment horizontal="right"/>
    </xf>
    <xf numFmtId="0" fontId="0" fillId="0" borderId="50" xfId="0" applyBorder="1" applyAlignment="1">
      <alignment horizontal="right"/>
    </xf>
    <xf numFmtId="0" fontId="6" fillId="0" borderId="24" xfId="0" applyFont="1" applyBorder="1" applyAlignment="1">
      <alignment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0" fontId="6" fillId="0" borderId="60" xfId="0" applyFont="1" applyFill="1" applyBorder="1" applyAlignment="1">
      <alignment horizontal="left" vertical="distributed"/>
    </xf>
    <xf numFmtId="0" fontId="6" fillId="0" borderId="48" xfId="0" applyFont="1" applyFill="1" applyBorder="1" applyAlignment="1">
      <alignment horizontal="left" vertical="distributed"/>
    </xf>
    <xf numFmtId="0" fontId="6" fillId="0" borderId="58" xfId="0" applyFont="1" applyBorder="1" applyAlignment="1">
      <alignment horizontal="left"/>
    </xf>
    <xf numFmtId="0" fontId="14" fillId="0" borderId="51" xfId="0" applyFont="1" applyBorder="1" applyAlignment="1">
      <alignment horizontal="center"/>
    </xf>
    <xf numFmtId="0" fontId="0" fillId="0" borderId="52" xfId="0" applyBorder="1" applyAlignment="1">
      <alignment/>
    </xf>
    <xf numFmtId="0" fontId="8" fillId="0" borderId="49" xfId="0" applyFont="1" applyBorder="1" applyAlignment="1">
      <alignment horizontal="center"/>
    </xf>
    <xf numFmtId="0" fontId="0" fillId="0" borderId="66" xfId="0" applyBorder="1" applyAlignment="1">
      <alignment horizontal="center"/>
    </xf>
    <xf numFmtId="0" fontId="8" fillId="0" borderId="76" xfId="0" applyFont="1" applyBorder="1" applyAlignment="1">
      <alignment horizontal="center" vertical="distributed"/>
    </xf>
    <xf numFmtId="0" fontId="0" fillId="0" borderId="81" xfId="0" applyBorder="1" applyAlignment="1">
      <alignment/>
    </xf>
    <xf numFmtId="0" fontId="0" fillId="0" borderId="24" xfId="0" applyBorder="1" applyAlignment="1">
      <alignment/>
    </xf>
    <xf numFmtId="0" fontId="0" fillId="0" borderId="82" xfId="0" applyBorder="1" applyAlignment="1">
      <alignment/>
    </xf>
    <xf numFmtId="0" fontId="0" fillId="0" borderId="53" xfId="0" applyBorder="1" applyAlignment="1">
      <alignment/>
    </xf>
    <xf numFmtId="0" fontId="26" fillId="0" borderId="0" xfId="0" applyFont="1" applyAlignment="1">
      <alignment horizontal="center"/>
    </xf>
    <xf numFmtId="0" fontId="0" fillId="0" borderId="0" xfId="0" applyAlignment="1">
      <alignment/>
    </xf>
    <xf numFmtId="0" fontId="13" fillId="0" borderId="76" xfId="0" applyFont="1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0" fillId="0" borderId="81" xfId="0" applyFont="1" applyBorder="1" applyAlignment="1">
      <alignment horizontal="center" vertical="center"/>
    </xf>
    <xf numFmtId="0" fontId="20" fillId="0" borderId="82" xfId="0" applyFont="1" applyBorder="1" applyAlignment="1">
      <alignment horizontal="center" vertical="center"/>
    </xf>
    <xf numFmtId="0" fontId="20" fillId="0" borderId="53" xfId="0" applyFont="1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8" fillId="0" borderId="57" xfId="0" applyFont="1" applyBorder="1" applyAlignment="1">
      <alignment horizontal="center"/>
    </xf>
    <xf numFmtId="0" fontId="8" fillId="0" borderId="87" xfId="0" applyFont="1" applyBorder="1" applyAlignment="1">
      <alignment horizontal="center"/>
    </xf>
    <xf numFmtId="0" fontId="0" fillId="0" borderId="73" xfId="0" applyBorder="1" applyAlignment="1">
      <alignment horizontal="center"/>
    </xf>
    <xf numFmtId="0" fontId="8" fillId="0" borderId="79" xfId="0" applyFont="1" applyBorder="1" applyAlignment="1">
      <alignment horizontal="right"/>
    </xf>
    <xf numFmtId="0" fontId="0" fillId="0" borderId="47" xfId="0" applyBorder="1" applyAlignment="1">
      <alignment horizontal="right"/>
    </xf>
    <xf numFmtId="0" fontId="8" fillId="0" borderId="50" xfId="0" applyFont="1" applyBorder="1" applyAlignment="1">
      <alignment horizontal="right"/>
    </xf>
    <xf numFmtId="0" fontId="0" fillId="0" borderId="53" xfId="0" applyBorder="1" applyAlignment="1">
      <alignment horizontal="right"/>
    </xf>
    <xf numFmtId="0" fontId="8" fillId="0" borderId="78" xfId="0" applyFont="1" applyBorder="1" applyAlignment="1">
      <alignment horizontal="center" vertical="center"/>
    </xf>
    <xf numFmtId="0" fontId="0" fillId="0" borderId="8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3" xfId="0" applyBorder="1" applyAlignment="1">
      <alignment horizontal="center"/>
    </xf>
    <xf numFmtId="0" fontId="8" fillId="0" borderId="76" xfId="0" applyFont="1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2" fillId="0" borderId="76" xfId="0" applyFont="1" applyBorder="1" applyAlignment="1">
      <alignment horizontal="center" vertical="distributed"/>
    </xf>
    <xf numFmtId="0" fontId="0" fillId="0" borderId="81" xfId="0" applyBorder="1" applyAlignment="1">
      <alignment horizontal="center" vertical="distributed"/>
    </xf>
    <xf numFmtId="0" fontId="0" fillId="0" borderId="24" xfId="0" applyBorder="1" applyAlignment="1">
      <alignment horizontal="center" vertical="distributed"/>
    </xf>
    <xf numFmtId="0" fontId="0" fillId="0" borderId="25" xfId="0" applyBorder="1" applyAlignment="1">
      <alignment horizontal="center" vertical="distributed"/>
    </xf>
    <xf numFmtId="0" fontId="0" fillId="0" borderId="82" xfId="0" applyBorder="1" applyAlignment="1">
      <alignment horizontal="center" vertical="distributed"/>
    </xf>
    <xf numFmtId="0" fontId="0" fillId="0" borderId="53" xfId="0" applyBorder="1" applyAlignment="1">
      <alignment horizontal="center" vertical="distributed"/>
    </xf>
    <xf numFmtId="0" fontId="8" fillId="0" borderId="79" xfId="0" applyFont="1" applyBorder="1" applyAlignment="1">
      <alignment horizontal="center" vertical="center" wrapText="1"/>
    </xf>
    <xf numFmtId="0" fontId="0" fillId="0" borderId="80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8" fillId="0" borderId="76" xfId="0" applyFont="1" applyBorder="1" applyAlignment="1">
      <alignment horizontal="center" vertical="center" wrapText="1"/>
    </xf>
    <xf numFmtId="0" fontId="0" fillId="0" borderId="81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6" fillId="0" borderId="83" xfId="0" applyFont="1" applyBorder="1" applyAlignment="1">
      <alignment/>
    </xf>
    <xf numFmtId="0" fontId="0" fillId="0" borderId="65" xfId="0" applyBorder="1" applyAlignment="1">
      <alignment/>
    </xf>
    <xf numFmtId="0" fontId="8" fillId="0" borderId="57" xfId="0" applyFont="1" applyBorder="1" applyAlignment="1">
      <alignment horizontal="right"/>
    </xf>
    <xf numFmtId="0" fontId="0" fillId="0" borderId="66" xfId="0" applyBorder="1" applyAlignment="1">
      <alignment horizontal="right"/>
    </xf>
    <xf numFmtId="0" fontId="13" fillId="0" borderId="78" xfId="0" applyFont="1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82" xfId="0" applyBorder="1" applyAlignment="1">
      <alignment horizontal="center"/>
    </xf>
    <xf numFmtId="0" fontId="8" fillId="0" borderId="80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/>
    </xf>
    <xf numFmtId="0" fontId="8" fillId="0" borderId="82" xfId="0" applyFont="1" applyBorder="1" applyAlignment="1">
      <alignment horizontal="right"/>
    </xf>
    <xf numFmtId="0" fontId="8" fillId="0" borderId="26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75" xfId="0" applyFont="1" applyBorder="1" applyAlignment="1">
      <alignment horizontal="center"/>
    </xf>
    <xf numFmtId="0" fontId="8" fillId="0" borderId="80" xfId="0" applyFont="1" applyBorder="1" applyAlignment="1">
      <alignment horizontal="right"/>
    </xf>
    <xf numFmtId="0" fontId="8" fillId="0" borderId="82" xfId="0" applyFont="1" applyBorder="1" applyAlignment="1">
      <alignment horizontal="center"/>
    </xf>
    <xf numFmtId="0" fontId="0" fillId="0" borderId="75" xfId="0" applyBorder="1" applyAlignment="1">
      <alignment horizontal="center"/>
    </xf>
    <xf numFmtId="0" fontId="0" fillId="0" borderId="80" xfId="0" applyBorder="1" applyAlignment="1">
      <alignment horizontal="right"/>
    </xf>
    <xf numFmtId="0" fontId="8" fillId="0" borderId="66" xfId="0" applyFont="1" applyBorder="1" applyAlignment="1">
      <alignment horizontal="center"/>
    </xf>
    <xf numFmtId="0" fontId="8" fillId="0" borderId="79" xfId="0" applyFont="1" applyBorder="1" applyAlignment="1">
      <alignment horizontal="center"/>
    </xf>
    <xf numFmtId="0" fontId="0" fillId="0" borderId="47" xfId="0" applyBorder="1" applyAlignment="1">
      <alignment horizontal="center"/>
    </xf>
    <xf numFmtId="0" fontId="2" fillId="0" borderId="79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8" fillId="0" borderId="79" xfId="0" applyFont="1" applyBorder="1" applyAlignment="1">
      <alignment horizontal="center" vertical="distributed"/>
    </xf>
    <xf numFmtId="0" fontId="0" fillId="0" borderId="80" xfId="0" applyBorder="1" applyAlignment="1">
      <alignment/>
    </xf>
    <xf numFmtId="0" fontId="0" fillId="0" borderId="47" xfId="0" applyBorder="1" applyAlignment="1">
      <alignment/>
    </xf>
    <xf numFmtId="0" fontId="2" fillId="0" borderId="81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8" fillId="0" borderId="79" xfId="0" applyFont="1" applyBorder="1" applyAlignment="1">
      <alignment horizontal="center" vertical="center"/>
    </xf>
    <xf numFmtId="0" fontId="23" fillId="0" borderId="79" xfId="0" applyFont="1" applyBorder="1" applyAlignment="1">
      <alignment horizontal="center" vertical="center"/>
    </xf>
    <xf numFmtId="0" fontId="21" fillId="0" borderId="47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59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985"/>
  <sheetViews>
    <sheetView tabSelected="1" zoomScale="80" zoomScaleNormal="80" zoomScalePageLayoutView="0" workbookViewId="0" topLeftCell="A949">
      <selection activeCell="O570" sqref="O570"/>
    </sheetView>
  </sheetViews>
  <sheetFormatPr defaultColWidth="9.00390625" defaultRowHeight="12.75"/>
  <cols>
    <col min="1" max="1" width="6.375" style="0" customWidth="1"/>
    <col min="2" max="2" width="43.125" style="0" customWidth="1"/>
    <col min="3" max="3" width="7.75390625" style="0" customWidth="1"/>
    <col min="4" max="4" width="8.25390625" style="0" customWidth="1"/>
    <col min="5" max="5" width="8.875" style="0" customWidth="1"/>
    <col min="6" max="6" width="9.625" style="0" customWidth="1"/>
    <col min="7" max="7" width="9.125" style="0" customWidth="1"/>
    <col min="8" max="8" width="9.25390625" style="0" customWidth="1"/>
    <col min="9" max="9" width="8.75390625" style="0" customWidth="1"/>
    <col min="10" max="10" width="9.125" style="0" customWidth="1"/>
    <col min="11" max="11" width="9.375" style="0" customWidth="1"/>
    <col min="12" max="12" width="10.25390625" style="0" customWidth="1"/>
    <col min="13" max="13" width="8.375" style="0" customWidth="1"/>
    <col min="14" max="14" width="8.75390625" style="0" customWidth="1"/>
    <col min="15" max="15" width="9.875" style="0" customWidth="1"/>
    <col min="16" max="16" width="9.625" style="0" customWidth="1"/>
    <col min="17" max="17" width="5.75390625" style="0" customWidth="1"/>
  </cols>
  <sheetData>
    <row r="2" spans="2:21" ht="23.25">
      <c r="B2" s="701" t="s">
        <v>289</v>
      </c>
      <c r="C2" s="702"/>
      <c r="D2" s="702"/>
      <c r="E2" s="702"/>
      <c r="F2" s="702"/>
      <c r="G2" s="702"/>
      <c r="H2" s="702"/>
      <c r="I2" s="702"/>
      <c r="J2" s="702"/>
      <c r="K2" s="702"/>
      <c r="L2" s="702"/>
      <c r="M2" s="702"/>
      <c r="N2" s="702"/>
      <c r="O2" s="702"/>
      <c r="P2" s="702"/>
      <c r="R2" s="6"/>
      <c r="S2" s="6"/>
      <c r="T2" s="6"/>
      <c r="U2" s="6"/>
    </row>
    <row r="3" spans="2:16" ht="16.5" thickBot="1">
      <c r="B3" s="5"/>
      <c r="C3" s="5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spans="1:18" ht="41.25" customHeight="1" thickBot="1">
      <c r="A4" s="83" t="s">
        <v>88</v>
      </c>
      <c r="B4" s="142" t="s">
        <v>22</v>
      </c>
      <c r="C4" s="725" t="s">
        <v>23</v>
      </c>
      <c r="D4" s="720"/>
      <c r="E4" s="725" t="s">
        <v>24</v>
      </c>
      <c r="F4" s="726"/>
      <c r="G4" s="726"/>
      <c r="H4" s="726"/>
      <c r="I4" s="726"/>
      <c r="J4" s="726"/>
      <c r="K4" s="726"/>
      <c r="L4" s="704"/>
      <c r="M4" s="696" t="s">
        <v>25</v>
      </c>
      <c r="N4" s="697"/>
      <c r="O4" s="727" t="s">
        <v>50</v>
      </c>
      <c r="P4" s="728"/>
      <c r="Q4" s="12"/>
      <c r="R4" s="335"/>
    </row>
    <row r="5" spans="1:18" ht="17.25" customHeight="1" thickBot="1">
      <c r="A5" s="674" t="s">
        <v>21</v>
      </c>
      <c r="B5" s="675"/>
      <c r="C5" s="721"/>
      <c r="D5" s="722"/>
      <c r="E5" s="733" t="s">
        <v>8</v>
      </c>
      <c r="F5" s="734"/>
      <c r="G5" s="734"/>
      <c r="H5" s="735"/>
      <c r="I5" s="736" t="s">
        <v>9</v>
      </c>
      <c r="J5" s="737"/>
      <c r="K5" s="736" t="s">
        <v>10</v>
      </c>
      <c r="L5" s="737"/>
      <c r="M5" s="698"/>
      <c r="N5" s="688"/>
      <c r="O5" s="729"/>
      <c r="P5" s="730"/>
      <c r="Q5" s="21"/>
      <c r="R5" s="335"/>
    </row>
    <row r="6" spans="1:18" ht="13.5" thickBot="1">
      <c r="A6" s="676"/>
      <c r="B6" s="677"/>
      <c r="C6" s="723"/>
      <c r="D6" s="724"/>
      <c r="E6" s="703" t="s">
        <v>29</v>
      </c>
      <c r="F6" s="704"/>
      <c r="G6" s="705" t="s">
        <v>30</v>
      </c>
      <c r="H6" s="706"/>
      <c r="I6" s="738"/>
      <c r="J6" s="706"/>
      <c r="K6" s="739"/>
      <c r="L6" s="740"/>
      <c r="M6" s="699"/>
      <c r="N6" s="700"/>
      <c r="O6" s="731"/>
      <c r="P6" s="732"/>
      <c r="Q6" s="22"/>
      <c r="R6" s="335"/>
    </row>
    <row r="7" spans="1:18" ht="16.5" thickBot="1">
      <c r="A7" s="77"/>
      <c r="B7" s="180" t="s">
        <v>0</v>
      </c>
      <c r="C7" s="72" t="s">
        <v>86</v>
      </c>
      <c r="D7" s="71" t="s">
        <v>87</v>
      </c>
      <c r="E7" s="70" t="s">
        <v>86</v>
      </c>
      <c r="F7" s="71" t="s">
        <v>87</v>
      </c>
      <c r="G7" s="72" t="s">
        <v>86</v>
      </c>
      <c r="H7" s="71" t="s">
        <v>87</v>
      </c>
      <c r="I7" s="70" t="s">
        <v>86</v>
      </c>
      <c r="J7" s="71" t="s">
        <v>87</v>
      </c>
      <c r="K7" s="70" t="s">
        <v>86</v>
      </c>
      <c r="L7" s="71" t="s">
        <v>87</v>
      </c>
      <c r="M7" s="70" t="s">
        <v>86</v>
      </c>
      <c r="N7" s="71" t="s">
        <v>87</v>
      </c>
      <c r="O7" s="70" t="s">
        <v>86</v>
      </c>
      <c r="P7" s="71" t="s">
        <v>87</v>
      </c>
      <c r="Q7" s="22"/>
      <c r="R7" s="335"/>
    </row>
    <row r="8" spans="1:18" ht="17.25" customHeight="1">
      <c r="A8" s="84">
        <v>172</v>
      </c>
      <c r="B8" s="143" t="s">
        <v>17</v>
      </c>
      <c r="C8" s="119">
        <v>150</v>
      </c>
      <c r="D8" s="120">
        <v>200</v>
      </c>
      <c r="E8" s="121">
        <v>5.3</v>
      </c>
      <c r="F8" s="122">
        <v>7.06</v>
      </c>
      <c r="G8" s="121">
        <v>3.53</v>
      </c>
      <c r="H8" s="122">
        <v>3.68</v>
      </c>
      <c r="I8" s="121">
        <v>5.9</v>
      </c>
      <c r="J8" s="122">
        <v>7.86</v>
      </c>
      <c r="K8" s="121">
        <v>21.6</v>
      </c>
      <c r="L8" s="122">
        <v>28.8</v>
      </c>
      <c r="M8" s="121">
        <v>150</v>
      </c>
      <c r="N8" s="122">
        <v>200</v>
      </c>
      <c r="O8" s="123">
        <v>0</v>
      </c>
      <c r="P8" s="124">
        <v>0</v>
      </c>
      <c r="Q8" s="23"/>
      <c r="R8" s="335"/>
    </row>
    <row r="9" spans="1:18" ht="18" customHeight="1">
      <c r="A9" s="79">
        <v>701</v>
      </c>
      <c r="B9" s="75" t="s">
        <v>33</v>
      </c>
      <c r="C9" s="68">
        <v>25</v>
      </c>
      <c r="D9" s="69">
        <v>30</v>
      </c>
      <c r="E9" s="31">
        <v>1.9</v>
      </c>
      <c r="F9" s="32">
        <v>2.28</v>
      </c>
      <c r="G9" s="31">
        <v>0.04</v>
      </c>
      <c r="H9" s="32">
        <v>0.04</v>
      </c>
      <c r="I9" s="31">
        <v>0.23</v>
      </c>
      <c r="J9" s="32">
        <v>0.27</v>
      </c>
      <c r="K9" s="31">
        <v>11.68</v>
      </c>
      <c r="L9" s="32">
        <v>14.01</v>
      </c>
      <c r="M9" s="42">
        <v>53</v>
      </c>
      <c r="N9" s="43">
        <v>64</v>
      </c>
      <c r="O9" s="49"/>
      <c r="P9" s="50"/>
      <c r="Q9" s="24"/>
      <c r="R9" s="335"/>
    </row>
    <row r="10" spans="1:18" ht="15" customHeight="1">
      <c r="A10" s="79">
        <v>7</v>
      </c>
      <c r="B10" s="20" t="s">
        <v>18</v>
      </c>
      <c r="C10" s="56">
        <v>6</v>
      </c>
      <c r="D10" s="57">
        <v>10</v>
      </c>
      <c r="E10" s="31">
        <v>1.56</v>
      </c>
      <c r="F10" s="32">
        <v>2.6</v>
      </c>
      <c r="G10" s="31">
        <v>1.56</v>
      </c>
      <c r="H10" s="32">
        <v>2.6</v>
      </c>
      <c r="I10" s="31">
        <v>1.52</v>
      </c>
      <c r="J10" s="32">
        <v>2.53</v>
      </c>
      <c r="K10" s="31">
        <v>0</v>
      </c>
      <c r="L10" s="32">
        <v>0</v>
      </c>
      <c r="M10" s="42">
        <v>21</v>
      </c>
      <c r="N10" s="43">
        <v>35</v>
      </c>
      <c r="O10" s="49"/>
      <c r="P10" s="50"/>
      <c r="Q10" s="25"/>
      <c r="R10" s="335"/>
    </row>
    <row r="11" spans="1:18" ht="15.75" customHeight="1">
      <c r="A11" s="79">
        <v>397</v>
      </c>
      <c r="B11" s="75" t="s">
        <v>11</v>
      </c>
      <c r="C11" s="33">
        <v>170</v>
      </c>
      <c r="D11" s="44">
        <v>200</v>
      </c>
      <c r="E11" s="31">
        <v>4.04</v>
      </c>
      <c r="F11" s="32">
        <v>4.76</v>
      </c>
      <c r="G11" s="31">
        <v>4.04</v>
      </c>
      <c r="H11" s="32">
        <v>4.76</v>
      </c>
      <c r="I11" s="31">
        <v>3.92</v>
      </c>
      <c r="J11" s="32">
        <v>4.61</v>
      </c>
      <c r="K11" s="31">
        <v>15.79</v>
      </c>
      <c r="L11" s="32">
        <v>17.66</v>
      </c>
      <c r="M11" s="42">
        <v>100</v>
      </c>
      <c r="N11" s="43">
        <v>120</v>
      </c>
      <c r="O11" s="42">
        <v>0.2</v>
      </c>
      <c r="P11" s="43">
        <v>0.24</v>
      </c>
      <c r="Q11" s="21"/>
      <c r="R11" s="335"/>
    </row>
    <row r="12" spans="1:18" ht="17.25" customHeight="1" thickBot="1">
      <c r="A12" s="81"/>
      <c r="B12" s="144"/>
      <c r="C12" s="712" t="s">
        <v>6</v>
      </c>
      <c r="D12" s="695"/>
      <c r="E12" s="125">
        <f aca="true" t="shared" si="0" ref="E12:P12">SUM(E8:E11)</f>
        <v>12.8</v>
      </c>
      <c r="F12" s="226">
        <f t="shared" si="0"/>
        <v>16.7</v>
      </c>
      <c r="G12" s="125">
        <f t="shared" si="0"/>
        <v>9.17</v>
      </c>
      <c r="H12" s="226">
        <f t="shared" si="0"/>
        <v>11.08</v>
      </c>
      <c r="I12" s="125">
        <f t="shared" si="0"/>
        <v>11.57</v>
      </c>
      <c r="J12" s="226">
        <f t="shared" si="0"/>
        <v>15.27</v>
      </c>
      <c r="K12" s="125">
        <f t="shared" si="0"/>
        <v>49.07</v>
      </c>
      <c r="L12" s="226">
        <f t="shared" si="0"/>
        <v>60.47</v>
      </c>
      <c r="M12" s="125">
        <f t="shared" si="0"/>
        <v>324</v>
      </c>
      <c r="N12" s="226">
        <f t="shared" si="0"/>
        <v>419</v>
      </c>
      <c r="O12" s="125">
        <f t="shared" si="0"/>
        <v>0.2</v>
      </c>
      <c r="P12" s="331">
        <f t="shared" si="0"/>
        <v>0.24</v>
      </c>
      <c r="Q12" s="26">
        <f>R12/R35</f>
        <v>0.23350094280326839</v>
      </c>
      <c r="R12" s="339">
        <f>AVERAGE(M12:N12)</f>
        <v>371.5</v>
      </c>
    </row>
    <row r="13" spans="1:18" ht="15" customHeight="1">
      <c r="A13" s="84"/>
      <c r="B13" s="181" t="s">
        <v>1</v>
      </c>
      <c r="C13" s="128"/>
      <c r="D13" s="129"/>
      <c r="E13" s="86"/>
      <c r="F13" s="130" t="s">
        <v>7</v>
      </c>
      <c r="G13" s="131"/>
      <c r="H13" s="130"/>
      <c r="I13" s="131"/>
      <c r="J13" s="130"/>
      <c r="K13" s="131"/>
      <c r="L13" s="130" t="s">
        <v>7</v>
      </c>
      <c r="M13" s="131"/>
      <c r="N13" s="129"/>
      <c r="O13" s="86"/>
      <c r="P13" s="132"/>
      <c r="Q13" s="24"/>
      <c r="R13" s="335"/>
    </row>
    <row r="14" spans="1:18" ht="15" customHeight="1">
      <c r="A14" s="79" t="s">
        <v>161</v>
      </c>
      <c r="B14" s="75" t="s">
        <v>181</v>
      </c>
      <c r="C14" s="33">
        <v>180</v>
      </c>
      <c r="D14" s="57">
        <v>180</v>
      </c>
      <c r="E14" s="31">
        <v>0.58</v>
      </c>
      <c r="F14" s="32">
        <v>0.58</v>
      </c>
      <c r="G14" s="31"/>
      <c r="H14" s="32"/>
      <c r="I14" s="31">
        <v>0.41</v>
      </c>
      <c r="J14" s="32">
        <v>0.41</v>
      </c>
      <c r="K14" s="31">
        <v>22.263</v>
      </c>
      <c r="L14" s="32">
        <v>22.26</v>
      </c>
      <c r="M14" s="42">
        <v>79</v>
      </c>
      <c r="N14" s="43">
        <v>79</v>
      </c>
      <c r="O14" s="42">
        <v>3.6</v>
      </c>
      <c r="P14" s="43">
        <v>3.6</v>
      </c>
      <c r="Q14" s="26"/>
      <c r="R14" s="335"/>
    </row>
    <row r="15" spans="1:18" ht="16.5" customHeight="1" thickBot="1">
      <c r="A15" s="81"/>
      <c r="B15" s="144"/>
      <c r="C15" s="712" t="s">
        <v>6</v>
      </c>
      <c r="D15" s="695"/>
      <c r="E15" s="125">
        <f aca="true" t="shared" si="1" ref="E15:P15">SUM(E14)</f>
        <v>0.58</v>
      </c>
      <c r="F15" s="126">
        <f t="shared" si="1"/>
        <v>0.58</v>
      </c>
      <c r="G15" s="125"/>
      <c r="H15" s="126"/>
      <c r="I15" s="125">
        <f t="shared" si="1"/>
        <v>0.41</v>
      </c>
      <c r="J15" s="126">
        <f t="shared" si="1"/>
        <v>0.41</v>
      </c>
      <c r="K15" s="672">
        <f t="shared" si="1"/>
        <v>22.263</v>
      </c>
      <c r="L15" s="329">
        <f t="shared" si="1"/>
        <v>22.26</v>
      </c>
      <c r="M15" s="328">
        <f t="shared" si="1"/>
        <v>79</v>
      </c>
      <c r="N15" s="329">
        <f>SUM(N14)</f>
        <v>79</v>
      </c>
      <c r="O15" s="125">
        <f t="shared" si="1"/>
        <v>3.6</v>
      </c>
      <c r="P15" s="126">
        <f t="shared" si="1"/>
        <v>3.6</v>
      </c>
      <c r="Q15" s="26">
        <f>R15/R35</f>
        <v>0.049654305468258955</v>
      </c>
      <c r="R15" s="342">
        <f>AVERAGE(M15:N15)</f>
        <v>79</v>
      </c>
    </row>
    <row r="16" spans="1:18" ht="15" customHeight="1">
      <c r="A16" s="84"/>
      <c r="B16" s="181" t="s">
        <v>2</v>
      </c>
      <c r="C16" s="128"/>
      <c r="D16" s="129"/>
      <c r="E16" s="86"/>
      <c r="F16" s="130"/>
      <c r="G16" s="131"/>
      <c r="H16" s="130"/>
      <c r="I16" s="131"/>
      <c r="J16" s="130"/>
      <c r="K16" s="131"/>
      <c r="L16" s="130"/>
      <c r="M16" s="131"/>
      <c r="N16" s="124"/>
      <c r="O16" s="123"/>
      <c r="P16" s="132"/>
      <c r="Q16" s="27"/>
      <c r="R16" s="335"/>
    </row>
    <row r="17" spans="1:18" ht="18" customHeight="1">
      <c r="A17" s="79" t="s">
        <v>104</v>
      </c>
      <c r="B17" s="146" t="s">
        <v>101</v>
      </c>
      <c r="C17" s="98">
        <v>40</v>
      </c>
      <c r="D17" s="99">
        <v>60</v>
      </c>
      <c r="E17" s="160">
        <v>0.5</v>
      </c>
      <c r="F17" s="161">
        <v>0.68</v>
      </c>
      <c r="G17" s="107"/>
      <c r="H17" s="108"/>
      <c r="I17" s="278">
        <v>2.2</v>
      </c>
      <c r="J17" s="279">
        <v>3.3</v>
      </c>
      <c r="K17" s="160">
        <v>1.76</v>
      </c>
      <c r="L17" s="161">
        <v>2.64</v>
      </c>
      <c r="M17" s="162">
        <v>32</v>
      </c>
      <c r="N17" s="163">
        <v>48</v>
      </c>
      <c r="O17" s="111">
        <v>4.45</v>
      </c>
      <c r="P17" s="150">
        <v>6.68</v>
      </c>
      <c r="Q17" s="27"/>
      <c r="R17" s="335"/>
    </row>
    <row r="18" spans="1:18" ht="15" customHeight="1">
      <c r="A18" s="79">
        <v>81</v>
      </c>
      <c r="B18" s="75" t="s">
        <v>45</v>
      </c>
      <c r="C18" s="60">
        <v>150</v>
      </c>
      <c r="D18" s="61">
        <v>200</v>
      </c>
      <c r="E18" s="31">
        <v>3.06</v>
      </c>
      <c r="F18" s="32">
        <v>4.08</v>
      </c>
      <c r="G18" s="31">
        <v>2.7</v>
      </c>
      <c r="H18" s="32">
        <v>3.8</v>
      </c>
      <c r="I18" s="31">
        <v>3.74</v>
      </c>
      <c r="J18" s="32">
        <v>4.98</v>
      </c>
      <c r="K18" s="31">
        <v>9.19</v>
      </c>
      <c r="L18" s="15">
        <v>12.25</v>
      </c>
      <c r="M18" s="42">
        <v>74</v>
      </c>
      <c r="N18" s="43">
        <v>98</v>
      </c>
      <c r="O18" s="42">
        <v>3.49</v>
      </c>
      <c r="P18" s="43">
        <v>4.65</v>
      </c>
      <c r="Q18" s="27"/>
      <c r="R18" s="335"/>
    </row>
    <row r="19" spans="1:18" ht="15" customHeight="1">
      <c r="A19" s="79">
        <v>288</v>
      </c>
      <c r="B19" s="76" t="s">
        <v>153</v>
      </c>
      <c r="C19" s="60" t="s">
        <v>19</v>
      </c>
      <c r="D19" s="61" t="s">
        <v>44</v>
      </c>
      <c r="E19" s="31">
        <v>3.69</v>
      </c>
      <c r="F19" s="32">
        <v>5.17</v>
      </c>
      <c r="G19" s="31">
        <v>3.3</v>
      </c>
      <c r="H19" s="32">
        <v>4.8</v>
      </c>
      <c r="I19" s="31">
        <v>4.02</v>
      </c>
      <c r="J19" s="32">
        <v>5.63</v>
      </c>
      <c r="K19" s="31">
        <v>7.02</v>
      </c>
      <c r="L19" s="32">
        <v>9.83</v>
      </c>
      <c r="M19" s="42">
        <v>95</v>
      </c>
      <c r="N19" s="43">
        <v>133</v>
      </c>
      <c r="O19" s="42">
        <v>0.25</v>
      </c>
      <c r="P19" s="97">
        <v>0.35</v>
      </c>
      <c r="Q19" s="27"/>
      <c r="R19" s="335"/>
    </row>
    <row r="20" spans="1:18" ht="15.75" customHeight="1">
      <c r="A20" s="277" t="s">
        <v>95</v>
      </c>
      <c r="B20" s="20" t="s">
        <v>94</v>
      </c>
      <c r="C20" s="58">
        <v>110</v>
      </c>
      <c r="D20" s="59">
        <v>130</v>
      </c>
      <c r="E20" s="40">
        <v>3.78</v>
      </c>
      <c r="F20" s="41">
        <v>4.91</v>
      </c>
      <c r="G20" s="201"/>
      <c r="H20" s="215"/>
      <c r="I20" s="40">
        <v>3.01</v>
      </c>
      <c r="J20" s="41">
        <v>3.91</v>
      </c>
      <c r="K20" s="14">
        <v>17.56</v>
      </c>
      <c r="L20" s="225">
        <v>22.83</v>
      </c>
      <c r="M20" s="40">
        <v>111</v>
      </c>
      <c r="N20" s="41">
        <v>131</v>
      </c>
      <c r="O20" s="111">
        <v>0.96</v>
      </c>
      <c r="P20" s="150">
        <v>1.25</v>
      </c>
      <c r="Q20" s="27"/>
      <c r="R20" s="335"/>
    </row>
    <row r="21" spans="1:18" ht="15.75" customHeight="1">
      <c r="A21" s="79">
        <v>372</v>
      </c>
      <c r="B21" s="146" t="s">
        <v>148</v>
      </c>
      <c r="C21" s="64">
        <v>150</v>
      </c>
      <c r="D21" s="57">
        <v>200</v>
      </c>
      <c r="E21" s="31">
        <v>0.33</v>
      </c>
      <c r="F21" s="141">
        <v>0.59</v>
      </c>
      <c r="G21" s="31"/>
      <c r="H21" s="141"/>
      <c r="I21" s="31">
        <v>0.02</v>
      </c>
      <c r="J21" s="141">
        <v>0.04</v>
      </c>
      <c r="K21" s="31">
        <v>20.82</v>
      </c>
      <c r="L21" s="141">
        <v>27.76</v>
      </c>
      <c r="M21" s="42">
        <v>85</v>
      </c>
      <c r="N21" s="97">
        <v>113</v>
      </c>
      <c r="O21" s="42">
        <v>2.3</v>
      </c>
      <c r="P21" s="97">
        <v>3.07</v>
      </c>
      <c r="Q21" s="27"/>
      <c r="R21" s="335"/>
    </row>
    <row r="22" spans="1:18" ht="15.75" customHeight="1">
      <c r="A22" s="78">
        <v>700</v>
      </c>
      <c r="B22" s="73" t="s">
        <v>14</v>
      </c>
      <c r="C22" s="62">
        <v>40</v>
      </c>
      <c r="D22" s="63">
        <v>50</v>
      </c>
      <c r="E22" s="164">
        <v>3.08</v>
      </c>
      <c r="F22" s="165">
        <v>4</v>
      </c>
      <c r="G22" s="164"/>
      <c r="H22" s="165"/>
      <c r="I22" s="164">
        <v>0.53</v>
      </c>
      <c r="J22" s="165">
        <v>0.66</v>
      </c>
      <c r="K22" s="164">
        <v>15.08</v>
      </c>
      <c r="L22" s="165">
        <v>18.85</v>
      </c>
      <c r="M22" s="166">
        <v>80</v>
      </c>
      <c r="N22" s="167">
        <v>100</v>
      </c>
      <c r="O22" s="302"/>
      <c r="P22" s="173"/>
      <c r="Q22" s="21"/>
      <c r="R22" s="335"/>
    </row>
    <row r="23" spans="1:18" ht="13.5" thickBot="1">
      <c r="A23" s="81"/>
      <c r="B23" s="144"/>
      <c r="C23" s="712" t="s">
        <v>6</v>
      </c>
      <c r="D23" s="695"/>
      <c r="E23" s="125">
        <f aca="true" t="shared" si="2" ref="E23:P23">SUM(E17:E22)</f>
        <v>14.44</v>
      </c>
      <c r="F23" s="126">
        <f t="shared" si="2"/>
        <v>19.43</v>
      </c>
      <c r="G23" s="125">
        <f t="shared" si="2"/>
        <v>6</v>
      </c>
      <c r="H23" s="126">
        <f t="shared" si="2"/>
        <v>8.6</v>
      </c>
      <c r="I23" s="125">
        <f t="shared" si="2"/>
        <v>13.52</v>
      </c>
      <c r="J23" s="126">
        <f t="shared" si="2"/>
        <v>18.52</v>
      </c>
      <c r="K23" s="125">
        <f t="shared" si="2"/>
        <v>71.43</v>
      </c>
      <c r="L23" s="126">
        <f t="shared" si="2"/>
        <v>94.16</v>
      </c>
      <c r="M23" s="125">
        <f t="shared" si="2"/>
        <v>477</v>
      </c>
      <c r="N23" s="126">
        <f t="shared" si="2"/>
        <v>623</v>
      </c>
      <c r="O23" s="125">
        <f t="shared" si="2"/>
        <v>11.450000000000003</v>
      </c>
      <c r="P23" s="126">
        <f t="shared" si="2"/>
        <v>16</v>
      </c>
      <c r="Q23" s="26">
        <f>R23/R35</f>
        <v>0.34569453174104336</v>
      </c>
      <c r="R23" s="339">
        <f>AVERAGE(M23:N23)</f>
        <v>550</v>
      </c>
    </row>
    <row r="24" spans="1:18" ht="16.5" customHeight="1">
      <c r="A24" s="84"/>
      <c r="B24" s="181" t="s">
        <v>54</v>
      </c>
      <c r="C24" s="128"/>
      <c r="D24" s="129"/>
      <c r="E24" s="86"/>
      <c r="F24" s="130"/>
      <c r="G24" s="131"/>
      <c r="H24" s="130"/>
      <c r="I24" s="131"/>
      <c r="J24" s="130"/>
      <c r="K24" s="131"/>
      <c r="L24" s="130"/>
      <c r="M24" s="131"/>
      <c r="N24" s="124"/>
      <c r="O24" s="123"/>
      <c r="P24" s="132"/>
      <c r="Q24" s="26"/>
      <c r="R24" s="335"/>
    </row>
    <row r="25" spans="1:18" ht="15" customHeight="1">
      <c r="A25" s="85">
        <v>401</v>
      </c>
      <c r="B25" s="75" t="s">
        <v>81</v>
      </c>
      <c r="C25" s="33">
        <v>150</v>
      </c>
      <c r="D25" s="44">
        <v>180</v>
      </c>
      <c r="E25" s="31">
        <v>5.35</v>
      </c>
      <c r="F25" s="32">
        <v>6.42</v>
      </c>
      <c r="G25" s="31">
        <v>5.35</v>
      </c>
      <c r="H25" s="32">
        <v>6.42</v>
      </c>
      <c r="I25" s="31">
        <v>5.8</v>
      </c>
      <c r="J25" s="32">
        <v>6.96</v>
      </c>
      <c r="K25" s="31">
        <v>17.05</v>
      </c>
      <c r="L25" s="32">
        <v>20.46</v>
      </c>
      <c r="M25" s="42">
        <v>120</v>
      </c>
      <c r="N25" s="43">
        <v>144</v>
      </c>
      <c r="O25" s="42">
        <v>0.2</v>
      </c>
      <c r="P25" s="43">
        <v>0.4</v>
      </c>
      <c r="Q25" s="26"/>
      <c r="R25" s="335"/>
    </row>
    <row r="26" spans="1:18" ht="15" customHeight="1">
      <c r="A26" s="79"/>
      <c r="B26" s="20" t="s">
        <v>162</v>
      </c>
      <c r="C26" s="64">
        <v>5</v>
      </c>
      <c r="D26" s="57">
        <v>15</v>
      </c>
      <c r="E26" s="31">
        <v>1.75</v>
      </c>
      <c r="F26" s="32">
        <v>3.5</v>
      </c>
      <c r="G26" s="31">
        <v>1.08</v>
      </c>
      <c r="H26" s="32">
        <v>1.6</v>
      </c>
      <c r="I26" s="31">
        <v>1.77</v>
      </c>
      <c r="J26" s="32">
        <v>3.54</v>
      </c>
      <c r="K26" s="31">
        <v>3.74</v>
      </c>
      <c r="L26" s="32">
        <v>7.49</v>
      </c>
      <c r="M26" s="42">
        <v>21</v>
      </c>
      <c r="N26" s="43">
        <v>63</v>
      </c>
      <c r="O26" s="42"/>
      <c r="P26" s="43"/>
      <c r="Q26" s="28"/>
      <c r="R26" s="335"/>
    </row>
    <row r="27" spans="1:18" ht="15" customHeight="1">
      <c r="A27" s="79" t="s">
        <v>161</v>
      </c>
      <c r="B27" s="20" t="s">
        <v>156</v>
      </c>
      <c r="C27" s="64">
        <v>50</v>
      </c>
      <c r="D27" s="57">
        <v>60</v>
      </c>
      <c r="E27" s="31">
        <v>0.2</v>
      </c>
      <c r="F27" s="32">
        <v>0.24</v>
      </c>
      <c r="G27" s="31">
        <v>0</v>
      </c>
      <c r="H27" s="32">
        <v>0</v>
      </c>
      <c r="I27" s="31">
        <v>0.2</v>
      </c>
      <c r="J27" s="32">
        <v>0.24</v>
      </c>
      <c r="K27" s="31">
        <v>4.9</v>
      </c>
      <c r="L27" s="32">
        <v>5.88</v>
      </c>
      <c r="M27" s="42">
        <v>24</v>
      </c>
      <c r="N27" s="43">
        <v>28</v>
      </c>
      <c r="O27" s="42"/>
      <c r="P27" s="43"/>
      <c r="Q27" s="28"/>
      <c r="R27" s="335"/>
    </row>
    <row r="28" spans="1:18" ht="15" customHeight="1" thickBot="1">
      <c r="A28" s="81"/>
      <c r="B28" s="144"/>
      <c r="C28" s="755" t="s">
        <v>6</v>
      </c>
      <c r="D28" s="724"/>
      <c r="E28" s="125">
        <f aca="true" t="shared" si="3" ref="E28:M28">SUM(E25:E27)</f>
        <v>7.3</v>
      </c>
      <c r="F28" s="602">
        <f t="shared" si="3"/>
        <v>10.16</v>
      </c>
      <c r="G28" s="125">
        <f t="shared" si="3"/>
        <v>6.43</v>
      </c>
      <c r="H28" s="602">
        <f t="shared" si="3"/>
        <v>8.02</v>
      </c>
      <c r="I28" s="125">
        <f t="shared" si="3"/>
        <v>7.7700000000000005</v>
      </c>
      <c r="J28" s="602">
        <f t="shared" si="3"/>
        <v>10.74</v>
      </c>
      <c r="K28" s="134">
        <f t="shared" si="3"/>
        <v>25.689999999999998</v>
      </c>
      <c r="L28" s="134">
        <f t="shared" si="3"/>
        <v>33.830000000000005</v>
      </c>
      <c r="M28" s="125">
        <f t="shared" si="3"/>
        <v>165</v>
      </c>
      <c r="N28" s="602">
        <f>SUM(N25:N27)</f>
        <v>235</v>
      </c>
      <c r="O28" s="133">
        <f>SUM(O25:O26)</f>
        <v>0.2</v>
      </c>
      <c r="P28" s="134">
        <f>SUM(P25:P26)</f>
        <v>0.4</v>
      </c>
      <c r="Q28" s="26">
        <f>R28/R35</f>
        <v>0.1257071024512885</v>
      </c>
      <c r="R28" s="339">
        <f>AVERAGE(M28:N28)</f>
        <v>200</v>
      </c>
    </row>
    <row r="29" spans="1:18" ht="15.75" customHeight="1">
      <c r="A29" s="84"/>
      <c r="B29" s="181" t="s">
        <v>53</v>
      </c>
      <c r="C29" s="128"/>
      <c r="D29" s="129"/>
      <c r="E29" s="86"/>
      <c r="F29" s="130"/>
      <c r="G29" s="131"/>
      <c r="H29" s="130"/>
      <c r="I29" s="131"/>
      <c r="J29" s="130"/>
      <c r="K29" s="131"/>
      <c r="L29" s="130"/>
      <c r="M29" s="131"/>
      <c r="N29" s="124"/>
      <c r="O29" s="123"/>
      <c r="P29" s="132"/>
      <c r="Q29" s="27"/>
      <c r="R29" s="335"/>
    </row>
    <row r="30" spans="1:18" ht="30" customHeight="1">
      <c r="A30" s="80" t="s">
        <v>72</v>
      </c>
      <c r="B30" s="146" t="s">
        <v>114</v>
      </c>
      <c r="C30" s="60">
        <v>40</v>
      </c>
      <c r="D30" s="61">
        <v>60</v>
      </c>
      <c r="E30" s="34">
        <v>0.28</v>
      </c>
      <c r="F30" s="35">
        <v>0.42</v>
      </c>
      <c r="G30" s="34"/>
      <c r="H30" s="35"/>
      <c r="I30" s="34">
        <v>2.5</v>
      </c>
      <c r="J30" s="35">
        <v>3.5</v>
      </c>
      <c r="K30" s="34">
        <v>1.64</v>
      </c>
      <c r="L30" s="35">
        <v>2.46</v>
      </c>
      <c r="M30" s="45">
        <v>36</v>
      </c>
      <c r="N30" s="46">
        <v>54</v>
      </c>
      <c r="O30" s="51">
        <v>3.5</v>
      </c>
      <c r="P30" s="52">
        <v>5.25</v>
      </c>
      <c r="Q30" s="27"/>
      <c r="R30" s="335"/>
    </row>
    <row r="31" spans="1:18" ht="27.75" customHeight="1">
      <c r="A31" s="80" t="s">
        <v>64</v>
      </c>
      <c r="B31" s="76" t="s">
        <v>99</v>
      </c>
      <c r="C31" s="65" t="s">
        <v>57</v>
      </c>
      <c r="D31" s="66" t="s">
        <v>80</v>
      </c>
      <c r="E31" s="31">
        <v>4.6</v>
      </c>
      <c r="F31" s="32">
        <v>5.79</v>
      </c>
      <c r="G31" s="31">
        <v>2.6</v>
      </c>
      <c r="H31" s="32">
        <v>3.27</v>
      </c>
      <c r="I31" s="31">
        <v>6.59</v>
      </c>
      <c r="J31" s="32">
        <v>8.24</v>
      </c>
      <c r="K31" s="31">
        <v>16.1</v>
      </c>
      <c r="L31" s="32">
        <v>19.33</v>
      </c>
      <c r="M31" s="42">
        <v>187</v>
      </c>
      <c r="N31" s="43">
        <v>225</v>
      </c>
      <c r="O31" s="42">
        <v>7.25</v>
      </c>
      <c r="P31" s="43">
        <v>8.7</v>
      </c>
      <c r="Q31" s="27"/>
      <c r="R31" s="335"/>
    </row>
    <row r="32" spans="1:18" ht="20.25" customHeight="1">
      <c r="A32" s="79">
        <v>1</v>
      </c>
      <c r="B32" s="74" t="s">
        <v>47</v>
      </c>
      <c r="C32" s="54" t="s">
        <v>78</v>
      </c>
      <c r="D32" s="55" t="s">
        <v>55</v>
      </c>
      <c r="E32" s="31">
        <v>2.35</v>
      </c>
      <c r="F32" s="32">
        <v>3.1</v>
      </c>
      <c r="G32" s="31">
        <v>0.06</v>
      </c>
      <c r="H32" s="32">
        <v>0.1</v>
      </c>
      <c r="I32" s="31">
        <v>3.32</v>
      </c>
      <c r="J32" s="32">
        <v>5.4</v>
      </c>
      <c r="K32" s="31">
        <v>14.84</v>
      </c>
      <c r="L32" s="32">
        <v>19.77</v>
      </c>
      <c r="M32" s="42">
        <v>95</v>
      </c>
      <c r="N32" s="43">
        <v>115</v>
      </c>
      <c r="O32" s="42"/>
      <c r="P32" s="43"/>
      <c r="Q32" s="27"/>
      <c r="R32" s="335"/>
    </row>
    <row r="33" spans="1:18" ht="15" customHeight="1">
      <c r="A33" s="79">
        <v>392</v>
      </c>
      <c r="B33" s="74" t="s">
        <v>49</v>
      </c>
      <c r="C33" s="67">
        <v>170</v>
      </c>
      <c r="D33" s="61">
        <v>200</v>
      </c>
      <c r="E33" s="36">
        <v>0.05</v>
      </c>
      <c r="F33" s="37">
        <v>0.06</v>
      </c>
      <c r="G33" s="31"/>
      <c r="H33" s="32"/>
      <c r="I33" s="36">
        <v>0.02</v>
      </c>
      <c r="J33" s="37">
        <v>0.02</v>
      </c>
      <c r="K33" s="36">
        <v>7.92</v>
      </c>
      <c r="L33" s="37">
        <v>9.32</v>
      </c>
      <c r="M33" s="36">
        <v>32</v>
      </c>
      <c r="N33" s="48">
        <v>37</v>
      </c>
      <c r="O33" s="42">
        <v>0.015</v>
      </c>
      <c r="P33" s="43">
        <v>0.02</v>
      </c>
      <c r="Q33" s="27"/>
      <c r="R33" s="335"/>
    </row>
    <row r="34" spans="1:18" ht="15" customHeight="1" thickBot="1">
      <c r="A34" s="81"/>
      <c r="B34" s="144"/>
      <c r="C34" s="712" t="s">
        <v>6</v>
      </c>
      <c r="D34" s="695"/>
      <c r="E34" s="139">
        <f aca="true" t="shared" si="4" ref="E34:P34">SUM(E30:E33)</f>
        <v>7.28</v>
      </c>
      <c r="F34" s="330">
        <f t="shared" si="4"/>
        <v>9.370000000000001</v>
      </c>
      <c r="G34" s="139">
        <f t="shared" si="4"/>
        <v>2.66</v>
      </c>
      <c r="H34" s="330">
        <f t="shared" si="4"/>
        <v>3.37</v>
      </c>
      <c r="I34" s="139">
        <f t="shared" si="4"/>
        <v>12.43</v>
      </c>
      <c r="J34" s="330">
        <f t="shared" si="4"/>
        <v>17.16</v>
      </c>
      <c r="K34" s="139">
        <f t="shared" si="4"/>
        <v>40.5</v>
      </c>
      <c r="L34" s="330">
        <f t="shared" si="4"/>
        <v>50.88</v>
      </c>
      <c r="M34" s="139">
        <f t="shared" si="4"/>
        <v>350</v>
      </c>
      <c r="N34" s="330">
        <f t="shared" si="4"/>
        <v>431</v>
      </c>
      <c r="O34" s="139">
        <f t="shared" si="4"/>
        <v>10.765</v>
      </c>
      <c r="P34" s="330">
        <f t="shared" si="4"/>
        <v>13.969999999999999</v>
      </c>
      <c r="Q34" s="26">
        <f>R34/R35</f>
        <v>0.2454431175361408</v>
      </c>
      <c r="R34" s="338">
        <f>AVERAGE(M34:N34)</f>
        <v>390.5</v>
      </c>
    </row>
    <row r="35" spans="1:18" ht="16.5" customHeight="1" thickBot="1">
      <c r="A35" s="135"/>
      <c r="B35" s="147"/>
      <c r="C35" s="750" t="s">
        <v>15</v>
      </c>
      <c r="D35" s="718"/>
      <c r="E35" s="136">
        <f aca="true" t="shared" si="5" ref="E35:Q35">SUM(E12+E15+E23+E28+E34)</f>
        <v>42.4</v>
      </c>
      <c r="F35" s="137">
        <f t="shared" si="5"/>
        <v>56.239999999999995</v>
      </c>
      <c r="G35" s="136">
        <f t="shared" si="5"/>
        <v>24.26</v>
      </c>
      <c r="H35" s="137">
        <f t="shared" si="5"/>
        <v>31.07</v>
      </c>
      <c r="I35" s="136">
        <f t="shared" si="5"/>
        <v>45.7</v>
      </c>
      <c r="J35" s="137">
        <f t="shared" si="5"/>
        <v>62.10000000000001</v>
      </c>
      <c r="K35" s="136">
        <f t="shared" si="5"/>
        <v>208.953</v>
      </c>
      <c r="L35" s="137">
        <f t="shared" si="5"/>
        <v>261.6</v>
      </c>
      <c r="M35" s="170">
        <f t="shared" si="5"/>
        <v>1395</v>
      </c>
      <c r="N35" s="171">
        <f t="shared" si="5"/>
        <v>1787</v>
      </c>
      <c r="O35" s="136">
        <f t="shared" si="5"/>
        <v>26.215000000000003</v>
      </c>
      <c r="P35" s="138">
        <f t="shared" si="5"/>
        <v>34.209999999999994</v>
      </c>
      <c r="Q35" s="29">
        <f t="shared" si="5"/>
        <v>1</v>
      </c>
      <c r="R35" s="337">
        <f>AVERAGE(M35:N35)</f>
        <v>1591</v>
      </c>
    </row>
    <row r="36" spans="1:18" ht="15" customHeight="1" thickBot="1">
      <c r="A36" s="741"/>
      <c r="B36" s="687"/>
      <c r="C36" s="687"/>
      <c r="D36" s="687"/>
      <c r="E36" s="687"/>
      <c r="F36" s="687"/>
      <c r="G36" s="687"/>
      <c r="H36" s="687"/>
      <c r="I36" s="687"/>
      <c r="J36" s="687"/>
      <c r="K36" s="687"/>
      <c r="L36" s="687"/>
      <c r="M36" s="687"/>
      <c r="N36" s="687"/>
      <c r="O36" s="687"/>
      <c r="P36" s="742"/>
      <c r="Q36" s="13"/>
      <c r="R36" s="335"/>
    </row>
    <row r="37" spans="1:18" ht="30.75" customHeight="1">
      <c r="A37" s="86"/>
      <c r="B37" s="689" t="s">
        <v>26</v>
      </c>
      <c r="C37" s="690"/>
      <c r="D37" s="691"/>
      <c r="E37" s="87">
        <v>42</v>
      </c>
      <c r="F37" s="87">
        <v>54</v>
      </c>
      <c r="G37" s="87">
        <f>E37*Q38/C38</f>
        <v>27.3</v>
      </c>
      <c r="H37" s="87">
        <f>F37*Q37/C38</f>
        <v>32.4</v>
      </c>
      <c r="I37" s="87">
        <v>47</v>
      </c>
      <c r="J37" s="87">
        <v>60</v>
      </c>
      <c r="K37" s="87">
        <v>203</v>
      </c>
      <c r="L37" s="88">
        <v>261</v>
      </c>
      <c r="M37" s="89">
        <v>1400</v>
      </c>
      <c r="N37" s="90">
        <v>1800</v>
      </c>
      <c r="O37" s="90">
        <v>45</v>
      </c>
      <c r="P37" s="91">
        <v>50</v>
      </c>
      <c r="Q37" s="332">
        <v>60</v>
      </c>
      <c r="R37" s="335"/>
    </row>
    <row r="38" spans="1:18" ht="18.75" customHeight="1" thickBot="1">
      <c r="A38" s="92"/>
      <c r="B38" s="93" t="s">
        <v>28</v>
      </c>
      <c r="C38" s="692">
        <v>100</v>
      </c>
      <c r="D38" s="693"/>
      <c r="E38" s="557">
        <f>E35*C38/E37-C38</f>
        <v>0.952380952380949</v>
      </c>
      <c r="F38" s="557">
        <f>F35*C38/F37-C38</f>
        <v>4.148148148148138</v>
      </c>
      <c r="G38" s="557">
        <f>G35*C38/G37-C38</f>
        <v>-11.135531135531139</v>
      </c>
      <c r="H38" s="557">
        <f>H35*C38/H37-C38</f>
        <v>-4.1049382716049365</v>
      </c>
      <c r="I38" s="557">
        <f>I35*C38/I37-C38</f>
        <v>-2.765957446808514</v>
      </c>
      <c r="J38" s="557">
        <f>J35*C38/J37-C38</f>
        <v>3.500000000000014</v>
      </c>
      <c r="K38" s="557">
        <f>K35*C38/K37-C38</f>
        <v>2.9325123152709267</v>
      </c>
      <c r="L38" s="558">
        <f>L35*C38/L37-C38</f>
        <v>0.22988505747127874</v>
      </c>
      <c r="M38" s="557">
        <f>M35*C38/M37-C38</f>
        <v>-0.3571428571428612</v>
      </c>
      <c r="N38" s="557">
        <f>N35*C38/N37-C38</f>
        <v>-0.7222222222222285</v>
      </c>
      <c r="O38" s="557">
        <f>O35*C38/O37-C38</f>
        <v>-41.74444444444443</v>
      </c>
      <c r="P38" s="559">
        <f>P35*C38/P37-C38</f>
        <v>-31.580000000000013</v>
      </c>
      <c r="Q38" s="334">
        <v>65</v>
      </c>
      <c r="R38" s="335"/>
    </row>
    <row r="39" spans="6:11" ht="12.75">
      <c r="F39" s="1"/>
      <c r="G39" s="1"/>
      <c r="H39" s="1"/>
      <c r="I39" s="1"/>
      <c r="J39" s="10"/>
      <c r="K39" s="10"/>
    </row>
    <row r="43" spans="2:16" ht="16.5" thickBot="1">
      <c r="B43" s="5"/>
      <c r="C43" s="5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</row>
    <row r="44" spans="1:18" ht="51.75" thickBot="1">
      <c r="A44" s="83" t="s">
        <v>88</v>
      </c>
      <c r="B44" s="82" t="s">
        <v>22</v>
      </c>
      <c r="C44" s="725" t="s">
        <v>23</v>
      </c>
      <c r="D44" s="720"/>
      <c r="E44" s="725" t="s">
        <v>24</v>
      </c>
      <c r="F44" s="726"/>
      <c r="G44" s="726"/>
      <c r="H44" s="726"/>
      <c r="I44" s="726"/>
      <c r="J44" s="726"/>
      <c r="K44" s="726"/>
      <c r="L44" s="704"/>
      <c r="M44" s="696" t="s">
        <v>25</v>
      </c>
      <c r="N44" s="697"/>
      <c r="O44" s="727" t="s">
        <v>50</v>
      </c>
      <c r="P44" s="728"/>
      <c r="Q44" s="12"/>
      <c r="R44" s="335"/>
    </row>
    <row r="45" spans="1:18" ht="13.5" thickBot="1">
      <c r="A45" s="674" t="s">
        <v>61</v>
      </c>
      <c r="B45" s="675"/>
      <c r="C45" s="721"/>
      <c r="D45" s="722"/>
      <c r="E45" s="733" t="s">
        <v>8</v>
      </c>
      <c r="F45" s="734"/>
      <c r="G45" s="734"/>
      <c r="H45" s="735"/>
      <c r="I45" s="736" t="s">
        <v>9</v>
      </c>
      <c r="J45" s="737"/>
      <c r="K45" s="736" t="s">
        <v>10</v>
      </c>
      <c r="L45" s="737"/>
      <c r="M45" s="698"/>
      <c r="N45" s="688"/>
      <c r="O45" s="729"/>
      <c r="P45" s="730"/>
      <c r="Q45" s="21"/>
      <c r="R45" s="335"/>
    </row>
    <row r="46" spans="1:18" ht="13.5" thickBot="1">
      <c r="A46" s="676"/>
      <c r="B46" s="677"/>
      <c r="C46" s="723"/>
      <c r="D46" s="724"/>
      <c r="E46" s="703" t="s">
        <v>29</v>
      </c>
      <c r="F46" s="704"/>
      <c r="G46" s="705" t="s">
        <v>30</v>
      </c>
      <c r="H46" s="706"/>
      <c r="I46" s="738"/>
      <c r="J46" s="706"/>
      <c r="K46" s="739"/>
      <c r="L46" s="740"/>
      <c r="M46" s="699"/>
      <c r="N46" s="700"/>
      <c r="O46" s="731"/>
      <c r="P46" s="732"/>
      <c r="Q46" s="22"/>
      <c r="R46" s="335"/>
    </row>
    <row r="47" spans="1:18" ht="16.5" thickBot="1">
      <c r="A47" s="77"/>
      <c r="B47" s="182" t="s">
        <v>0</v>
      </c>
      <c r="C47" s="72" t="s">
        <v>86</v>
      </c>
      <c r="D47" s="71" t="s">
        <v>87</v>
      </c>
      <c r="E47" s="70" t="s">
        <v>86</v>
      </c>
      <c r="F47" s="71" t="s">
        <v>87</v>
      </c>
      <c r="G47" s="72" t="s">
        <v>86</v>
      </c>
      <c r="H47" s="71" t="s">
        <v>87</v>
      </c>
      <c r="I47" s="70" t="s">
        <v>86</v>
      </c>
      <c r="J47" s="71" t="s">
        <v>87</v>
      </c>
      <c r="K47" s="70" t="s">
        <v>86</v>
      </c>
      <c r="L47" s="71" t="s">
        <v>87</v>
      </c>
      <c r="M47" s="70" t="s">
        <v>86</v>
      </c>
      <c r="N47" s="71" t="s">
        <v>87</v>
      </c>
      <c r="O47" s="70" t="s">
        <v>86</v>
      </c>
      <c r="P47" s="71" t="s">
        <v>87</v>
      </c>
      <c r="Q47" s="22"/>
      <c r="R47" s="335"/>
    </row>
    <row r="48" spans="1:18" ht="12.75">
      <c r="A48" s="325"/>
      <c r="B48" s="20" t="s">
        <v>143</v>
      </c>
      <c r="C48" s="58">
        <v>30</v>
      </c>
      <c r="D48" s="59">
        <v>40</v>
      </c>
      <c r="E48" s="109">
        <v>0.32</v>
      </c>
      <c r="F48" s="250">
        <v>0.48</v>
      </c>
      <c r="G48" s="109"/>
      <c r="H48" s="250"/>
      <c r="I48" s="247">
        <v>0.03</v>
      </c>
      <c r="J48" s="250">
        <v>0.06</v>
      </c>
      <c r="K48" s="247">
        <v>1</v>
      </c>
      <c r="L48" s="253">
        <v>1.5</v>
      </c>
      <c r="M48" s="111">
        <v>5</v>
      </c>
      <c r="N48" s="150">
        <v>8</v>
      </c>
      <c r="O48" s="111">
        <v>0.8</v>
      </c>
      <c r="P48" s="150">
        <v>1.2</v>
      </c>
      <c r="Q48" s="22"/>
      <c r="R48" s="335"/>
    </row>
    <row r="49" spans="1:18" ht="12.75">
      <c r="A49" s="79">
        <v>240</v>
      </c>
      <c r="B49" s="20" t="s">
        <v>176</v>
      </c>
      <c r="C49" s="98" t="s">
        <v>185</v>
      </c>
      <c r="D49" s="99" t="s">
        <v>174</v>
      </c>
      <c r="E49" s="169">
        <v>10.18</v>
      </c>
      <c r="F49" s="168">
        <v>12.73</v>
      </c>
      <c r="G49" s="213">
        <v>10.08</v>
      </c>
      <c r="H49" s="214">
        <v>12.6</v>
      </c>
      <c r="I49" s="169">
        <v>9.98</v>
      </c>
      <c r="J49" s="168">
        <v>12.47</v>
      </c>
      <c r="K49" s="169">
        <v>15.57</v>
      </c>
      <c r="L49" s="168">
        <v>19.46</v>
      </c>
      <c r="M49" s="169">
        <v>186</v>
      </c>
      <c r="N49" s="168">
        <v>233</v>
      </c>
      <c r="O49" s="40">
        <v>1.6</v>
      </c>
      <c r="P49" s="41">
        <v>1.99</v>
      </c>
      <c r="Q49" s="23"/>
      <c r="R49" s="335"/>
    </row>
    <row r="50" spans="1:18" ht="12.75">
      <c r="A50" s="79">
        <v>701</v>
      </c>
      <c r="B50" s="74" t="s">
        <v>33</v>
      </c>
      <c r="C50" s="56">
        <v>30</v>
      </c>
      <c r="D50" s="57">
        <v>40</v>
      </c>
      <c r="E50" s="201">
        <v>2.28</v>
      </c>
      <c r="F50" s="108">
        <v>3.04</v>
      </c>
      <c r="G50" s="107"/>
      <c r="H50" s="108"/>
      <c r="I50" s="107">
        <v>0.24</v>
      </c>
      <c r="J50" s="108">
        <v>0.36</v>
      </c>
      <c r="K50" s="107">
        <v>14.76</v>
      </c>
      <c r="L50" s="108">
        <v>20.01</v>
      </c>
      <c r="M50" s="111">
        <v>67</v>
      </c>
      <c r="N50" s="150">
        <v>89</v>
      </c>
      <c r="O50" s="111"/>
      <c r="P50" s="259"/>
      <c r="Q50" s="24"/>
      <c r="R50" s="335"/>
    </row>
    <row r="51" spans="1:18" ht="12.75">
      <c r="A51" s="79">
        <v>395</v>
      </c>
      <c r="B51" s="20" t="s">
        <v>13</v>
      </c>
      <c r="C51" s="64">
        <v>170</v>
      </c>
      <c r="D51" s="57">
        <v>200</v>
      </c>
      <c r="E51" s="31">
        <v>3.94</v>
      </c>
      <c r="F51" s="32">
        <v>4.64</v>
      </c>
      <c r="G51" s="31">
        <v>3.27</v>
      </c>
      <c r="H51" s="32">
        <v>3.27</v>
      </c>
      <c r="I51" s="31">
        <v>4.35</v>
      </c>
      <c r="J51" s="32">
        <v>5.12</v>
      </c>
      <c r="K51" s="31">
        <v>14.67</v>
      </c>
      <c r="L51" s="32">
        <v>17.26</v>
      </c>
      <c r="M51" s="42">
        <v>91</v>
      </c>
      <c r="N51" s="43">
        <v>107</v>
      </c>
      <c r="O51" s="42">
        <v>0.2</v>
      </c>
      <c r="P51" s="43">
        <v>0.24</v>
      </c>
      <c r="Q51" s="25"/>
      <c r="R51" s="335"/>
    </row>
    <row r="52" spans="1:18" ht="13.5" thickBot="1">
      <c r="A52" s="81"/>
      <c r="B52" s="81"/>
      <c r="C52" s="712" t="s">
        <v>6</v>
      </c>
      <c r="D52" s="695"/>
      <c r="E52" s="151">
        <f aca="true" t="shared" si="6" ref="E52:M52">SUM(E48:E51)</f>
        <v>16.72</v>
      </c>
      <c r="F52" s="285">
        <f t="shared" si="6"/>
        <v>20.89</v>
      </c>
      <c r="G52" s="151">
        <f t="shared" si="6"/>
        <v>13.35</v>
      </c>
      <c r="H52" s="285">
        <f t="shared" si="6"/>
        <v>15.87</v>
      </c>
      <c r="I52" s="151">
        <f t="shared" si="6"/>
        <v>14.6</v>
      </c>
      <c r="J52" s="285">
        <f t="shared" si="6"/>
        <v>18.01</v>
      </c>
      <c r="K52" s="151">
        <f t="shared" si="6"/>
        <v>46</v>
      </c>
      <c r="L52" s="285">
        <f t="shared" si="6"/>
        <v>58.230000000000004</v>
      </c>
      <c r="M52" s="151">
        <f t="shared" si="6"/>
        <v>349</v>
      </c>
      <c r="N52" s="285">
        <f>SUM(N48:N51)</f>
        <v>437</v>
      </c>
      <c r="O52" s="151">
        <f>SUM(O48:O51)</f>
        <v>2.6000000000000005</v>
      </c>
      <c r="P52" s="285">
        <f>SUM(P48:P51)</f>
        <v>3.4299999999999997</v>
      </c>
      <c r="Q52" s="26">
        <f>R52/R75</f>
        <v>0.2469368520263902</v>
      </c>
      <c r="R52" s="336">
        <f>AVERAGE(M52:N52)</f>
        <v>393</v>
      </c>
    </row>
    <row r="53" spans="1:18" ht="15.75">
      <c r="A53" s="84"/>
      <c r="B53" s="183" t="s">
        <v>1</v>
      </c>
      <c r="C53" s="128"/>
      <c r="D53" s="129"/>
      <c r="E53" s="154"/>
      <c r="F53" s="155" t="s">
        <v>7</v>
      </c>
      <c r="G53" s="156"/>
      <c r="H53" s="155"/>
      <c r="I53" s="156"/>
      <c r="J53" s="155"/>
      <c r="K53" s="156"/>
      <c r="L53" s="155" t="s">
        <v>7</v>
      </c>
      <c r="M53" s="156"/>
      <c r="N53" s="157"/>
      <c r="O53" s="154"/>
      <c r="P53" s="158"/>
      <c r="Q53" s="24"/>
      <c r="R53" s="335"/>
    </row>
    <row r="54" spans="1:18" ht="12.75">
      <c r="A54" s="79"/>
      <c r="B54" s="75" t="s">
        <v>142</v>
      </c>
      <c r="C54" s="104">
        <v>100</v>
      </c>
      <c r="D54" s="57">
        <v>90</v>
      </c>
      <c r="E54" s="107">
        <v>0.4</v>
      </c>
      <c r="F54" s="247">
        <v>0.36</v>
      </c>
      <c r="G54" s="107"/>
      <c r="H54" s="250"/>
      <c r="I54" s="107">
        <v>0.5</v>
      </c>
      <c r="J54" s="250">
        <v>0.48</v>
      </c>
      <c r="K54" s="107">
        <v>16.63</v>
      </c>
      <c r="L54" s="201">
        <v>16.04</v>
      </c>
      <c r="M54" s="111">
        <v>67</v>
      </c>
      <c r="N54" s="150">
        <v>60</v>
      </c>
      <c r="O54" s="111">
        <v>5</v>
      </c>
      <c r="P54" s="150">
        <v>4.5</v>
      </c>
      <c r="Q54" s="26"/>
      <c r="R54" s="335"/>
    </row>
    <row r="55" spans="1:18" ht="13.5" thickBot="1">
      <c r="A55" s="81"/>
      <c r="B55" s="81"/>
      <c r="C55" s="712" t="s">
        <v>6</v>
      </c>
      <c r="D55" s="695"/>
      <c r="E55" s="151">
        <f aca="true" t="shared" si="7" ref="E55:P55">SUM(E54)</f>
        <v>0.4</v>
      </c>
      <c r="F55" s="152">
        <f t="shared" si="7"/>
        <v>0.36</v>
      </c>
      <c r="G55" s="151"/>
      <c r="H55" s="152"/>
      <c r="I55" s="151">
        <f t="shared" si="7"/>
        <v>0.5</v>
      </c>
      <c r="J55" s="152">
        <f t="shared" si="7"/>
        <v>0.48</v>
      </c>
      <c r="K55" s="151">
        <f t="shared" si="7"/>
        <v>16.63</v>
      </c>
      <c r="L55" s="152">
        <f t="shared" si="7"/>
        <v>16.04</v>
      </c>
      <c r="M55" s="151">
        <f t="shared" si="7"/>
        <v>67</v>
      </c>
      <c r="N55" s="152">
        <f t="shared" si="7"/>
        <v>60</v>
      </c>
      <c r="O55" s="151">
        <f t="shared" si="7"/>
        <v>5</v>
      </c>
      <c r="P55" s="152">
        <f t="shared" si="7"/>
        <v>4.5</v>
      </c>
      <c r="Q55" s="26">
        <f>R55/R75</f>
        <v>0.03989946591266101</v>
      </c>
      <c r="R55" s="336">
        <f>AVERAGE(M55:N55)</f>
        <v>63.5</v>
      </c>
    </row>
    <row r="56" spans="1:18" ht="15.75">
      <c r="A56" s="84"/>
      <c r="B56" s="183" t="s">
        <v>2</v>
      </c>
      <c r="C56" s="128"/>
      <c r="D56" s="129"/>
      <c r="E56" s="154"/>
      <c r="F56" s="155"/>
      <c r="G56" s="156"/>
      <c r="H56" s="155"/>
      <c r="I56" s="156"/>
      <c r="J56" s="155"/>
      <c r="K56" s="156"/>
      <c r="L56" s="155"/>
      <c r="M56" s="156"/>
      <c r="N56" s="149"/>
      <c r="O56" s="148"/>
      <c r="P56" s="158"/>
      <c r="Q56" s="27"/>
      <c r="R56" s="335"/>
    </row>
    <row r="57" spans="1:18" ht="12.75">
      <c r="A57" s="314"/>
      <c r="B57" s="95" t="s">
        <v>127</v>
      </c>
      <c r="C57" s="98">
        <v>40</v>
      </c>
      <c r="D57" s="106">
        <v>50</v>
      </c>
      <c r="E57" s="107">
        <v>0.24</v>
      </c>
      <c r="F57" s="108">
        <v>0.36</v>
      </c>
      <c r="G57" s="175"/>
      <c r="H57" s="176"/>
      <c r="I57" s="107">
        <v>0.08</v>
      </c>
      <c r="J57" s="108">
        <v>0.12</v>
      </c>
      <c r="K57" s="107">
        <v>1.68</v>
      </c>
      <c r="L57" s="108">
        <v>2.52</v>
      </c>
      <c r="M57" s="111">
        <v>11</v>
      </c>
      <c r="N57" s="150">
        <v>12</v>
      </c>
      <c r="O57" s="111">
        <v>4.16</v>
      </c>
      <c r="P57" s="150">
        <v>6.24</v>
      </c>
      <c r="Q57" s="27"/>
      <c r="R57" s="335"/>
    </row>
    <row r="58" spans="1:18" ht="25.5">
      <c r="A58" s="80" t="s">
        <v>63</v>
      </c>
      <c r="B58" s="96" t="s">
        <v>168</v>
      </c>
      <c r="C58" s="98">
        <v>150</v>
      </c>
      <c r="D58" s="99">
        <v>200</v>
      </c>
      <c r="E58" s="107">
        <v>1.46</v>
      </c>
      <c r="F58" s="108">
        <v>1.95</v>
      </c>
      <c r="G58" s="107">
        <v>1</v>
      </c>
      <c r="H58" s="108">
        <v>1.33</v>
      </c>
      <c r="I58" s="107">
        <v>3.07</v>
      </c>
      <c r="J58" s="108">
        <v>4.09</v>
      </c>
      <c r="K58" s="107">
        <v>5.76</v>
      </c>
      <c r="L58" s="108">
        <v>7.68</v>
      </c>
      <c r="M58" s="111">
        <v>89</v>
      </c>
      <c r="N58" s="150">
        <v>119</v>
      </c>
      <c r="O58" s="111">
        <v>4.95</v>
      </c>
      <c r="P58" s="150">
        <v>9.48</v>
      </c>
      <c r="Q58" s="27"/>
      <c r="R58" s="335"/>
    </row>
    <row r="59" spans="1:18" ht="12.75">
      <c r="A59" s="85">
        <v>308</v>
      </c>
      <c r="B59" s="85" t="s">
        <v>68</v>
      </c>
      <c r="C59" s="98" t="s">
        <v>19</v>
      </c>
      <c r="D59" s="99" t="s">
        <v>44</v>
      </c>
      <c r="E59" s="160">
        <v>5.05</v>
      </c>
      <c r="F59" s="161">
        <v>7.07</v>
      </c>
      <c r="G59" s="107">
        <v>5</v>
      </c>
      <c r="H59" s="108">
        <v>7</v>
      </c>
      <c r="I59" s="160">
        <v>5.89</v>
      </c>
      <c r="J59" s="161">
        <v>8.25</v>
      </c>
      <c r="K59" s="160">
        <v>5.87</v>
      </c>
      <c r="L59" s="161">
        <v>8.22</v>
      </c>
      <c r="M59" s="162">
        <v>110</v>
      </c>
      <c r="N59" s="163">
        <v>154</v>
      </c>
      <c r="O59" s="111">
        <v>0.24</v>
      </c>
      <c r="P59" s="150">
        <v>0.37</v>
      </c>
      <c r="Q59" s="27"/>
      <c r="R59" s="335"/>
    </row>
    <row r="60" spans="1:18" ht="12.75">
      <c r="A60" s="85">
        <v>336</v>
      </c>
      <c r="B60" s="112" t="s">
        <v>3</v>
      </c>
      <c r="C60" s="100">
        <v>110</v>
      </c>
      <c r="D60" s="101">
        <v>130</v>
      </c>
      <c r="E60" s="107">
        <v>0.72</v>
      </c>
      <c r="F60" s="108">
        <v>0.85</v>
      </c>
      <c r="G60" s="107">
        <v>0.04</v>
      </c>
      <c r="H60" s="108">
        <v>0.04</v>
      </c>
      <c r="I60" s="107">
        <v>2.86</v>
      </c>
      <c r="J60" s="108">
        <v>3.38</v>
      </c>
      <c r="K60" s="107">
        <v>12.35</v>
      </c>
      <c r="L60" s="108">
        <v>14.16</v>
      </c>
      <c r="M60" s="111">
        <v>79</v>
      </c>
      <c r="N60" s="150">
        <v>98</v>
      </c>
      <c r="O60" s="111">
        <v>17.16</v>
      </c>
      <c r="P60" s="150">
        <v>22.3</v>
      </c>
      <c r="Q60" s="27"/>
      <c r="R60" s="335"/>
    </row>
    <row r="61" spans="1:18" ht="12.75">
      <c r="A61" s="79">
        <v>398</v>
      </c>
      <c r="B61" s="96" t="s">
        <v>154</v>
      </c>
      <c r="C61" s="64">
        <v>150</v>
      </c>
      <c r="D61" s="57">
        <v>200</v>
      </c>
      <c r="E61" s="160">
        <v>0.51</v>
      </c>
      <c r="F61" s="161">
        <v>0.68</v>
      </c>
      <c r="G61" s="107"/>
      <c r="H61" s="108"/>
      <c r="I61" s="160">
        <v>0.21</v>
      </c>
      <c r="J61" s="161">
        <v>0.28</v>
      </c>
      <c r="K61" s="160">
        <v>19.98</v>
      </c>
      <c r="L61" s="161">
        <v>25.3</v>
      </c>
      <c r="M61" s="162">
        <v>70</v>
      </c>
      <c r="N61" s="163">
        <v>93</v>
      </c>
      <c r="O61" s="111">
        <v>8</v>
      </c>
      <c r="P61" s="150">
        <v>11</v>
      </c>
      <c r="Q61" s="27"/>
      <c r="R61" s="335"/>
    </row>
    <row r="62" spans="1:18" ht="12.75">
      <c r="A62" s="85">
        <v>700</v>
      </c>
      <c r="B62" s="73" t="s">
        <v>14</v>
      </c>
      <c r="C62" s="62">
        <v>40</v>
      </c>
      <c r="D62" s="63">
        <v>50</v>
      </c>
      <c r="E62" s="164">
        <v>3.08</v>
      </c>
      <c r="F62" s="165">
        <v>4</v>
      </c>
      <c r="G62" s="164"/>
      <c r="H62" s="165"/>
      <c r="I62" s="164">
        <v>0.53</v>
      </c>
      <c r="J62" s="165">
        <v>0.66</v>
      </c>
      <c r="K62" s="164">
        <v>15.08</v>
      </c>
      <c r="L62" s="165">
        <v>18.85</v>
      </c>
      <c r="M62" s="166">
        <v>80</v>
      </c>
      <c r="N62" s="167">
        <v>100</v>
      </c>
      <c r="O62" s="302"/>
      <c r="P62" s="173"/>
      <c r="Q62" s="21"/>
      <c r="R62" s="335"/>
    </row>
    <row r="63" spans="1:18" ht="13.5" thickBot="1">
      <c r="A63" s="81"/>
      <c r="B63" s="81"/>
      <c r="C63" s="712" t="s">
        <v>6</v>
      </c>
      <c r="D63" s="695"/>
      <c r="E63" s="151">
        <f aca="true" t="shared" si="8" ref="E63:P63">SUM(E57:E62)</f>
        <v>11.059999999999999</v>
      </c>
      <c r="F63" s="152">
        <f t="shared" si="8"/>
        <v>14.91</v>
      </c>
      <c r="G63" s="151">
        <f t="shared" si="8"/>
        <v>6.04</v>
      </c>
      <c r="H63" s="152">
        <f t="shared" si="8"/>
        <v>8.37</v>
      </c>
      <c r="I63" s="151">
        <f t="shared" si="8"/>
        <v>12.639999999999999</v>
      </c>
      <c r="J63" s="152">
        <f t="shared" si="8"/>
        <v>16.78</v>
      </c>
      <c r="K63" s="151">
        <f t="shared" si="8"/>
        <v>60.72</v>
      </c>
      <c r="L63" s="152">
        <f t="shared" si="8"/>
        <v>76.72999999999999</v>
      </c>
      <c r="M63" s="151">
        <f t="shared" si="8"/>
        <v>439</v>
      </c>
      <c r="N63" s="152">
        <f t="shared" si="8"/>
        <v>576</v>
      </c>
      <c r="O63" s="151">
        <f t="shared" si="8"/>
        <v>34.51</v>
      </c>
      <c r="P63" s="152">
        <f t="shared" si="8"/>
        <v>49.39</v>
      </c>
      <c r="Q63" s="26">
        <f>R63/R75</f>
        <v>0.31888155827835374</v>
      </c>
      <c r="R63" s="336">
        <f>AVERAGE(M63:N63)</f>
        <v>507.5</v>
      </c>
    </row>
    <row r="64" spans="1:18" ht="15.75">
      <c r="A64" s="84"/>
      <c r="B64" s="183" t="s">
        <v>54</v>
      </c>
      <c r="C64" s="128"/>
      <c r="D64" s="129"/>
      <c r="E64" s="154"/>
      <c r="F64" s="155"/>
      <c r="G64" s="156"/>
      <c r="H64" s="155"/>
      <c r="I64" s="156"/>
      <c r="J64" s="155"/>
      <c r="K64" s="156"/>
      <c r="L64" s="155"/>
      <c r="M64" s="156"/>
      <c r="N64" s="149"/>
      <c r="O64" s="148"/>
      <c r="P64" s="158"/>
      <c r="Q64" s="26"/>
      <c r="R64" s="335"/>
    </row>
    <row r="65" spans="1:18" ht="12.75">
      <c r="A65" s="79">
        <v>401</v>
      </c>
      <c r="B65" s="85" t="s">
        <v>39</v>
      </c>
      <c r="C65" s="17">
        <v>150</v>
      </c>
      <c r="D65" s="57">
        <v>180</v>
      </c>
      <c r="E65" s="164">
        <v>4.35</v>
      </c>
      <c r="F65" s="165">
        <v>5.8</v>
      </c>
      <c r="G65" s="107">
        <v>4.35</v>
      </c>
      <c r="H65" s="165">
        <v>5.8</v>
      </c>
      <c r="I65" s="212">
        <v>3.75</v>
      </c>
      <c r="J65" s="216">
        <v>5</v>
      </c>
      <c r="K65" s="164">
        <v>6</v>
      </c>
      <c r="L65" s="165">
        <v>8</v>
      </c>
      <c r="M65" s="166">
        <v>75</v>
      </c>
      <c r="N65" s="167">
        <v>100</v>
      </c>
      <c r="O65" s="196">
        <v>1.05</v>
      </c>
      <c r="P65" s="108">
        <v>1.4</v>
      </c>
      <c r="Q65" s="26"/>
      <c r="R65" s="335"/>
    </row>
    <row r="66" spans="1:18" ht="12.75">
      <c r="A66" s="79" t="s">
        <v>183</v>
      </c>
      <c r="B66" s="362" t="s">
        <v>184</v>
      </c>
      <c r="C66" s="58">
        <v>60</v>
      </c>
      <c r="D66" s="105">
        <v>70</v>
      </c>
      <c r="E66" s="247">
        <v>2.86</v>
      </c>
      <c r="F66" s="253">
        <v>3.34</v>
      </c>
      <c r="G66" s="169">
        <v>0.7</v>
      </c>
      <c r="H66" s="168">
        <v>0.88</v>
      </c>
      <c r="I66" s="247">
        <v>2.87</v>
      </c>
      <c r="J66" s="253">
        <v>3.35</v>
      </c>
      <c r="K66" s="107">
        <v>14.97</v>
      </c>
      <c r="L66" s="250">
        <v>17.46</v>
      </c>
      <c r="M66" s="196">
        <v>130</v>
      </c>
      <c r="N66" s="256">
        <v>152</v>
      </c>
      <c r="O66" s="111">
        <v>0.95</v>
      </c>
      <c r="P66" s="150">
        <v>1.1</v>
      </c>
      <c r="Q66" s="28"/>
      <c r="R66" s="335"/>
    </row>
    <row r="67" spans="1:18" ht="13.5" thickBot="1">
      <c r="A67" s="81"/>
      <c r="B67" s="81"/>
      <c r="C67" s="712" t="s">
        <v>6</v>
      </c>
      <c r="D67" s="695"/>
      <c r="E67" s="170">
        <f aca="true" t="shared" si="9" ref="E67:P67">SUM(E65:E66)</f>
        <v>7.209999999999999</v>
      </c>
      <c r="F67" s="171">
        <f t="shared" si="9"/>
        <v>9.14</v>
      </c>
      <c r="G67" s="170">
        <f t="shared" si="9"/>
        <v>5.05</v>
      </c>
      <c r="H67" s="171">
        <f t="shared" si="9"/>
        <v>6.68</v>
      </c>
      <c r="I67" s="170">
        <f t="shared" si="9"/>
        <v>6.62</v>
      </c>
      <c r="J67" s="171">
        <f t="shared" si="9"/>
        <v>8.35</v>
      </c>
      <c r="K67" s="170">
        <f t="shared" si="9"/>
        <v>20.97</v>
      </c>
      <c r="L67" s="171">
        <f t="shared" si="9"/>
        <v>25.46</v>
      </c>
      <c r="M67" s="170">
        <f t="shared" si="9"/>
        <v>205</v>
      </c>
      <c r="N67" s="171">
        <f t="shared" si="9"/>
        <v>252</v>
      </c>
      <c r="O67" s="170">
        <f t="shared" si="9"/>
        <v>2</v>
      </c>
      <c r="P67" s="171">
        <f t="shared" si="9"/>
        <v>2.5</v>
      </c>
      <c r="Q67" s="26">
        <f>R67/R75</f>
        <v>0.14357524348099276</v>
      </c>
      <c r="R67" s="336">
        <f>AVERAGE(M67:N67)</f>
        <v>228.5</v>
      </c>
    </row>
    <row r="68" spans="1:18" ht="15.75">
      <c r="A68" s="78"/>
      <c r="B68" s="184" t="s">
        <v>53</v>
      </c>
      <c r="C68" s="117"/>
      <c r="D68" s="118"/>
      <c r="E68" s="172"/>
      <c r="F68" s="165"/>
      <c r="G68" s="164"/>
      <c r="H68" s="165"/>
      <c r="I68" s="164"/>
      <c r="J68" s="165"/>
      <c r="K68" s="164"/>
      <c r="L68" s="165"/>
      <c r="M68" s="164"/>
      <c r="N68" s="167"/>
      <c r="O68" s="166"/>
      <c r="P68" s="173"/>
      <c r="Q68" s="27"/>
      <c r="R68" s="335"/>
    </row>
    <row r="69" spans="1:18" ht="25.5">
      <c r="A69" s="307" t="s">
        <v>77</v>
      </c>
      <c r="B69" s="361" t="s">
        <v>169</v>
      </c>
      <c r="C69" s="58">
        <v>40</v>
      </c>
      <c r="D69" s="59">
        <v>60</v>
      </c>
      <c r="E69" s="109">
        <v>0.41</v>
      </c>
      <c r="F69" s="108">
        <v>0.63</v>
      </c>
      <c r="G69" s="109"/>
      <c r="H69" s="108"/>
      <c r="I69" s="109">
        <v>2.4</v>
      </c>
      <c r="J69" s="108">
        <v>3.4</v>
      </c>
      <c r="K69" s="109">
        <v>3.61</v>
      </c>
      <c r="L69" s="108">
        <v>5.42</v>
      </c>
      <c r="M69" s="110">
        <v>37</v>
      </c>
      <c r="N69" s="159">
        <v>56</v>
      </c>
      <c r="O69" s="111">
        <v>0.8</v>
      </c>
      <c r="P69" s="150">
        <v>1.2</v>
      </c>
      <c r="Q69" s="27"/>
      <c r="R69" s="335"/>
    </row>
    <row r="70" spans="1:18" ht="12.75">
      <c r="A70" s="85">
        <v>255</v>
      </c>
      <c r="B70" s="113" t="s">
        <v>178</v>
      </c>
      <c r="C70" s="56">
        <v>50</v>
      </c>
      <c r="D70" s="106">
        <v>70</v>
      </c>
      <c r="E70" s="107">
        <v>4.5</v>
      </c>
      <c r="F70" s="108">
        <v>6.75</v>
      </c>
      <c r="G70" s="169">
        <v>4.5</v>
      </c>
      <c r="H70" s="168">
        <v>6.75</v>
      </c>
      <c r="I70" s="107">
        <v>2.58</v>
      </c>
      <c r="J70" s="108">
        <v>3.61</v>
      </c>
      <c r="K70" s="107">
        <v>0.46</v>
      </c>
      <c r="L70" s="108">
        <v>0.51</v>
      </c>
      <c r="M70" s="111">
        <v>71</v>
      </c>
      <c r="N70" s="150">
        <v>109</v>
      </c>
      <c r="O70" s="169">
        <v>0.1</v>
      </c>
      <c r="P70" s="168">
        <v>0.15</v>
      </c>
      <c r="Q70" s="27"/>
      <c r="R70" s="335"/>
    </row>
    <row r="71" spans="1:18" ht="12.75">
      <c r="A71" s="85">
        <v>318</v>
      </c>
      <c r="B71" s="113" t="s">
        <v>74</v>
      </c>
      <c r="C71" s="64">
        <v>110</v>
      </c>
      <c r="D71" s="57">
        <v>130</v>
      </c>
      <c r="E71" s="107">
        <v>1.35</v>
      </c>
      <c r="F71" s="250">
        <v>1.46</v>
      </c>
      <c r="G71" s="107">
        <v>0.04</v>
      </c>
      <c r="H71" s="250">
        <v>0.04</v>
      </c>
      <c r="I71" s="107">
        <v>3.78</v>
      </c>
      <c r="J71" s="250">
        <v>4.1</v>
      </c>
      <c r="K71" s="107">
        <v>20.69</v>
      </c>
      <c r="L71" s="250">
        <v>22.42</v>
      </c>
      <c r="M71" s="111">
        <v>107</v>
      </c>
      <c r="N71" s="150">
        <v>127</v>
      </c>
      <c r="O71" s="111">
        <v>15.4</v>
      </c>
      <c r="P71" s="150">
        <v>18.2</v>
      </c>
      <c r="Q71" s="27"/>
      <c r="R71" s="335"/>
    </row>
    <row r="72" spans="1:18" ht="12.75">
      <c r="A72" s="79">
        <v>1</v>
      </c>
      <c r="B72" s="188" t="s">
        <v>5</v>
      </c>
      <c r="C72" s="54" t="s">
        <v>103</v>
      </c>
      <c r="D72" s="219" t="s">
        <v>125</v>
      </c>
      <c r="E72" s="107">
        <v>2.12</v>
      </c>
      <c r="F72" s="108">
        <v>2.57</v>
      </c>
      <c r="G72" s="107">
        <v>0.06</v>
      </c>
      <c r="H72" s="108">
        <v>0.1</v>
      </c>
      <c r="I72" s="107">
        <v>3.29</v>
      </c>
      <c r="J72" s="108">
        <v>3.37</v>
      </c>
      <c r="K72" s="107">
        <v>13.37</v>
      </c>
      <c r="L72" s="108">
        <v>16.59</v>
      </c>
      <c r="M72" s="111">
        <v>88</v>
      </c>
      <c r="N72" s="150">
        <v>98</v>
      </c>
      <c r="O72" s="111"/>
      <c r="P72" s="150"/>
      <c r="Q72" s="27"/>
      <c r="R72" s="335"/>
    </row>
    <row r="73" spans="1:18" ht="12.75">
      <c r="A73" s="85"/>
      <c r="B73" s="114" t="s">
        <v>89</v>
      </c>
      <c r="C73" s="67">
        <v>170</v>
      </c>
      <c r="D73" s="61">
        <v>200</v>
      </c>
      <c r="E73" s="40">
        <v>0.11</v>
      </c>
      <c r="F73" s="41">
        <v>0.19</v>
      </c>
      <c r="G73" s="107"/>
      <c r="H73" s="108"/>
      <c r="I73" s="40">
        <v>0.06</v>
      </c>
      <c r="J73" s="41">
        <v>0.03</v>
      </c>
      <c r="K73" s="40">
        <v>12.85</v>
      </c>
      <c r="L73" s="41">
        <v>15.12</v>
      </c>
      <c r="M73" s="40">
        <v>44</v>
      </c>
      <c r="N73" s="174">
        <v>61</v>
      </c>
      <c r="O73" s="111">
        <v>2.36</v>
      </c>
      <c r="P73" s="150">
        <v>3.14</v>
      </c>
      <c r="Q73" s="27"/>
      <c r="R73" s="335"/>
    </row>
    <row r="74" spans="1:18" ht="13.5" thickBot="1">
      <c r="A74" s="320"/>
      <c r="B74" s="320"/>
      <c r="C74" s="713" t="s">
        <v>6</v>
      </c>
      <c r="D74" s="714"/>
      <c r="E74" s="296">
        <f aca="true" t="shared" si="10" ref="E74:O74">SUM(E69:E73)</f>
        <v>8.489999999999998</v>
      </c>
      <c r="F74" s="573">
        <f t="shared" si="10"/>
        <v>11.6</v>
      </c>
      <c r="G74" s="296">
        <f t="shared" si="10"/>
        <v>4.6</v>
      </c>
      <c r="H74" s="573">
        <f t="shared" si="10"/>
        <v>6.89</v>
      </c>
      <c r="I74" s="296">
        <f t="shared" si="10"/>
        <v>12.110000000000001</v>
      </c>
      <c r="J74" s="573">
        <f t="shared" si="10"/>
        <v>14.51</v>
      </c>
      <c r="K74" s="296">
        <f t="shared" si="10"/>
        <v>50.980000000000004</v>
      </c>
      <c r="L74" s="573">
        <f t="shared" si="10"/>
        <v>60.059999999999995</v>
      </c>
      <c r="M74" s="574">
        <f t="shared" si="10"/>
        <v>347</v>
      </c>
      <c r="N74" s="575">
        <f t="shared" si="10"/>
        <v>451</v>
      </c>
      <c r="O74" s="296">
        <f t="shared" si="10"/>
        <v>18.66</v>
      </c>
      <c r="P74" s="573">
        <f>SUM(P69:P73)</f>
        <v>22.69</v>
      </c>
      <c r="Q74" s="26">
        <f>R74/R75</f>
        <v>0.25070688030160226</v>
      </c>
      <c r="R74" s="338">
        <f>AVERAGE(M74:N74)</f>
        <v>399</v>
      </c>
    </row>
    <row r="75" spans="1:18" ht="13.5" thickBot="1">
      <c r="A75" s="576"/>
      <c r="B75" s="577"/>
      <c r="C75" s="715" t="s">
        <v>15</v>
      </c>
      <c r="D75" s="716"/>
      <c r="E75" s="538">
        <f aca="true" t="shared" si="11" ref="E75:Q75">SUM(E52+E55+E63+E67+E74)</f>
        <v>43.879999999999995</v>
      </c>
      <c r="F75" s="539">
        <f t="shared" si="11"/>
        <v>56.9</v>
      </c>
      <c r="G75" s="538">
        <f t="shared" si="11"/>
        <v>29.04</v>
      </c>
      <c r="H75" s="539">
        <f t="shared" si="11"/>
        <v>37.809999999999995</v>
      </c>
      <c r="I75" s="538">
        <f t="shared" si="11"/>
        <v>46.47</v>
      </c>
      <c r="J75" s="539">
        <f t="shared" si="11"/>
        <v>58.13</v>
      </c>
      <c r="K75" s="538">
        <f t="shared" si="11"/>
        <v>195.3</v>
      </c>
      <c r="L75" s="539">
        <f t="shared" si="11"/>
        <v>236.52</v>
      </c>
      <c r="M75" s="540">
        <f t="shared" si="11"/>
        <v>1407</v>
      </c>
      <c r="N75" s="541">
        <f t="shared" si="11"/>
        <v>1776</v>
      </c>
      <c r="O75" s="538">
        <f t="shared" si="11"/>
        <v>62.769999999999996</v>
      </c>
      <c r="P75" s="542">
        <f>SUM(P52+P55+P63+P67+P74)</f>
        <v>82.51</v>
      </c>
      <c r="Q75" s="29">
        <f t="shared" si="11"/>
        <v>0.9999999999999999</v>
      </c>
      <c r="R75" s="338">
        <f>AVERAGE(M75:N75)</f>
        <v>1591.5</v>
      </c>
    </row>
    <row r="76" spans="1:18" ht="13.5" thickBot="1">
      <c r="A76" s="741"/>
      <c r="B76" s="687"/>
      <c r="C76" s="687"/>
      <c r="D76" s="687"/>
      <c r="E76" s="687"/>
      <c r="F76" s="687"/>
      <c r="G76" s="687"/>
      <c r="H76" s="687"/>
      <c r="I76" s="687"/>
      <c r="J76" s="687"/>
      <c r="K76" s="687"/>
      <c r="L76" s="687"/>
      <c r="M76" s="687"/>
      <c r="N76" s="687"/>
      <c r="O76" s="687"/>
      <c r="P76" s="742"/>
      <c r="Q76" s="13"/>
      <c r="R76" s="335"/>
    </row>
    <row r="77" spans="1:18" ht="12.75">
      <c r="A77" s="86"/>
      <c r="B77" s="689" t="s">
        <v>26</v>
      </c>
      <c r="C77" s="690"/>
      <c r="D77" s="691"/>
      <c r="E77" s="87">
        <v>42</v>
      </c>
      <c r="F77" s="87">
        <v>54</v>
      </c>
      <c r="G77" s="87">
        <f>E77*Q78/C78</f>
        <v>27.3</v>
      </c>
      <c r="H77" s="87">
        <f>F77*Q77/C78</f>
        <v>32.4</v>
      </c>
      <c r="I77" s="87">
        <v>47</v>
      </c>
      <c r="J77" s="87">
        <v>60</v>
      </c>
      <c r="K77" s="87">
        <v>203</v>
      </c>
      <c r="L77" s="88">
        <v>261</v>
      </c>
      <c r="M77" s="89">
        <v>1400</v>
      </c>
      <c r="N77" s="90">
        <v>1800</v>
      </c>
      <c r="O77" s="90">
        <v>45</v>
      </c>
      <c r="P77" s="91">
        <v>50</v>
      </c>
      <c r="Q77" s="332">
        <v>60</v>
      </c>
      <c r="R77" s="335"/>
    </row>
    <row r="78" spans="1:18" ht="13.5" thickBot="1">
      <c r="A78" s="92"/>
      <c r="B78" s="93" t="s">
        <v>28</v>
      </c>
      <c r="C78" s="177">
        <v>100</v>
      </c>
      <c r="D78" s="178"/>
      <c r="E78" s="561">
        <f>E75*C78/E77-C78</f>
        <v>4.476190476190482</v>
      </c>
      <c r="F78" s="561">
        <f>F75*C78/F77-C78</f>
        <v>5.370370370370367</v>
      </c>
      <c r="G78" s="561">
        <f>G75*C78/G77-C78</f>
        <v>6.373626373626365</v>
      </c>
      <c r="H78" s="561">
        <f>H75*C78/H77-C78</f>
        <v>16.697530864197518</v>
      </c>
      <c r="I78" s="561">
        <f>I75*C78/I77-C78</f>
        <v>-1.1276595744680833</v>
      </c>
      <c r="J78" s="561">
        <f>J75*C78/J77-C78</f>
        <v>-3.11666666666666</v>
      </c>
      <c r="K78" s="561">
        <f>K75*C78/K77-C78</f>
        <v>-3.7931034482758577</v>
      </c>
      <c r="L78" s="562">
        <f>L75*C78/L77-C78</f>
        <v>-9.379310344827587</v>
      </c>
      <c r="M78" s="561">
        <f>M75*C78/M77-C78</f>
        <v>0.5</v>
      </c>
      <c r="N78" s="561">
        <f>N75*C78/N77-C78</f>
        <v>-1.3333333333333286</v>
      </c>
      <c r="O78" s="561">
        <f>O75*C78/O77-C78</f>
        <v>39.48888888888888</v>
      </c>
      <c r="P78" s="563">
        <f>P75*C78/P77-C78</f>
        <v>65.02000000000001</v>
      </c>
      <c r="Q78" s="333">
        <v>65</v>
      </c>
      <c r="R78" s="335"/>
    </row>
    <row r="92" spans="1:17" ht="15.75">
      <c r="A92" s="30"/>
      <c r="B92" s="5"/>
      <c r="C92" s="5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30"/>
    </row>
    <row r="93" spans="2:16" ht="16.5" thickBot="1">
      <c r="B93" s="5"/>
      <c r="C93" s="5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</row>
    <row r="94" spans="1:18" ht="51.75" thickBot="1">
      <c r="A94" s="83" t="s">
        <v>88</v>
      </c>
      <c r="B94" s="142" t="s">
        <v>22</v>
      </c>
      <c r="C94" s="725" t="s">
        <v>23</v>
      </c>
      <c r="D94" s="720"/>
      <c r="E94" s="725" t="s">
        <v>24</v>
      </c>
      <c r="F94" s="726"/>
      <c r="G94" s="726"/>
      <c r="H94" s="726"/>
      <c r="I94" s="726"/>
      <c r="J94" s="726"/>
      <c r="K94" s="726"/>
      <c r="L94" s="704"/>
      <c r="M94" s="696" t="s">
        <v>25</v>
      </c>
      <c r="N94" s="697"/>
      <c r="O94" s="727" t="s">
        <v>50</v>
      </c>
      <c r="P94" s="728"/>
      <c r="Q94" s="12"/>
      <c r="R94" s="335"/>
    </row>
    <row r="95" spans="1:18" ht="13.5" thickBot="1">
      <c r="A95" s="674" t="s">
        <v>38</v>
      </c>
      <c r="B95" s="675"/>
      <c r="C95" s="721"/>
      <c r="D95" s="722"/>
      <c r="E95" s="733" t="s">
        <v>8</v>
      </c>
      <c r="F95" s="734"/>
      <c r="G95" s="734"/>
      <c r="H95" s="735"/>
      <c r="I95" s="736" t="s">
        <v>9</v>
      </c>
      <c r="J95" s="737"/>
      <c r="K95" s="736" t="s">
        <v>10</v>
      </c>
      <c r="L95" s="737"/>
      <c r="M95" s="698"/>
      <c r="N95" s="688"/>
      <c r="O95" s="729"/>
      <c r="P95" s="730"/>
      <c r="Q95" s="21"/>
      <c r="R95" s="335"/>
    </row>
    <row r="96" spans="1:18" ht="13.5" thickBot="1">
      <c r="A96" s="676"/>
      <c r="B96" s="677"/>
      <c r="C96" s="723"/>
      <c r="D96" s="724"/>
      <c r="E96" s="703" t="s">
        <v>29</v>
      </c>
      <c r="F96" s="704"/>
      <c r="G96" s="705" t="s">
        <v>30</v>
      </c>
      <c r="H96" s="706"/>
      <c r="I96" s="738"/>
      <c r="J96" s="706"/>
      <c r="K96" s="739"/>
      <c r="L96" s="740"/>
      <c r="M96" s="699"/>
      <c r="N96" s="700"/>
      <c r="O96" s="731"/>
      <c r="P96" s="732"/>
      <c r="Q96" s="22"/>
      <c r="R96" s="335"/>
    </row>
    <row r="97" spans="1:18" ht="16.5" thickBot="1">
      <c r="A97" s="77"/>
      <c r="B97" s="180" t="s">
        <v>0</v>
      </c>
      <c r="C97" s="72" t="s">
        <v>86</v>
      </c>
      <c r="D97" s="71" t="s">
        <v>87</v>
      </c>
      <c r="E97" s="70" t="s">
        <v>86</v>
      </c>
      <c r="F97" s="71" t="s">
        <v>87</v>
      </c>
      <c r="G97" s="72" t="s">
        <v>86</v>
      </c>
      <c r="H97" s="71" t="s">
        <v>87</v>
      </c>
      <c r="I97" s="70" t="s">
        <v>86</v>
      </c>
      <c r="J97" s="71" t="s">
        <v>87</v>
      </c>
      <c r="K97" s="70" t="s">
        <v>86</v>
      </c>
      <c r="L97" s="71" t="s">
        <v>87</v>
      </c>
      <c r="M97" s="70" t="s">
        <v>86</v>
      </c>
      <c r="N97" s="71" t="s">
        <v>87</v>
      </c>
      <c r="O97" s="70" t="s">
        <v>86</v>
      </c>
      <c r="P97" s="71" t="s">
        <v>87</v>
      </c>
      <c r="Q97" s="22"/>
      <c r="R97" s="335"/>
    </row>
    <row r="98" spans="1:18" ht="13.5" thickBot="1">
      <c r="A98" s="85"/>
      <c r="B98" s="146" t="s">
        <v>93</v>
      </c>
      <c r="C98" s="104" t="s">
        <v>76</v>
      </c>
      <c r="D98" s="105" t="s">
        <v>76</v>
      </c>
      <c r="E98" s="212">
        <v>2.5</v>
      </c>
      <c r="F98" s="212">
        <v>2.5</v>
      </c>
      <c r="G98" s="121">
        <v>2.5</v>
      </c>
      <c r="H98" s="603">
        <v>2.5</v>
      </c>
      <c r="I98" s="212">
        <v>2.3</v>
      </c>
      <c r="J98" s="212">
        <v>2.3</v>
      </c>
      <c r="K98" s="164">
        <v>0</v>
      </c>
      <c r="L98" s="165">
        <v>0</v>
      </c>
      <c r="M98" s="276">
        <v>30</v>
      </c>
      <c r="N98" s="276">
        <v>30</v>
      </c>
      <c r="O98" s="166"/>
      <c r="P98" s="167"/>
      <c r="Q98" s="23"/>
      <c r="R98" s="343"/>
    </row>
    <row r="99" spans="1:18" ht="12.75">
      <c r="A99" s="85">
        <v>94</v>
      </c>
      <c r="B99" s="20" t="s">
        <v>79</v>
      </c>
      <c r="C99" s="65">
        <v>150</v>
      </c>
      <c r="D99" s="66">
        <v>200</v>
      </c>
      <c r="E99" s="31">
        <v>3.61</v>
      </c>
      <c r="F99" s="32">
        <v>4.81</v>
      </c>
      <c r="G99" s="31">
        <v>3.53</v>
      </c>
      <c r="H99" s="32">
        <v>3.68</v>
      </c>
      <c r="I99" s="15">
        <v>4.81</v>
      </c>
      <c r="J99" s="32">
        <v>6.41</v>
      </c>
      <c r="K99" s="31">
        <v>20.38</v>
      </c>
      <c r="L99" s="32">
        <v>27.17</v>
      </c>
      <c r="M99" s="42">
        <v>138</v>
      </c>
      <c r="N99" s="43">
        <v>184</v>
      </c>
      <c r="O99" s="123">
        <v>0</v>
      </c>
      <c r="P99" s="124">
        <v>0</v>
      </c>
      <c r="Q99" s="23"/>
      <c r="R99" s="335"/>
    </row>
    <row r="100" spans="1:18" ht="12.75">
      <c r="A100" s="85">
        <v>7</v>
      </c>
      <c r="B100" s="75" t="s">
        <v>18</v>
      </c>
      <c r="C100" s="56">
        <v>6</v>
      </c>
      <c r="D100" s="57">
        <v>10</v>
      </c>
      <c r="E100" s="31">
        <v>1.56</v>
      </c>
      <c r="F100" s="32">
        <v>2.6</v>
      </c>
      <c r="G100" s="31">
        <v>1.56</v>
      </c>
      <c r="H100" s="32">
        <v>2.6</v>
      </c>
      <c r="I100" s="15">
        <v>1.52</v>
      </c>
      <c r="J100" s="32">
        <v>2.53</v>
      </c>
      <c r="K100" s="31">
        <v>0</v>
      </c>
      <c r="L100" s="32">
        <v>0</v>
      </c>
      <c r="M100" s="42">
        <v>21</v>
      </c>
      <c r="N100" s="43">
        <v>35</v>
      </c>
      <c r="O100" s="49"/>
      <c r="P100" s="50"/>
      <c r="Q100" s="24"/>
      <c r="R100" s="335"/>
    </row>
    <row r="101" spans="1:18" ht="12.75">
      <c r="A101" s="79">
        <v>701</v>
      </c>
      <c r="B101" s="74" t="s">
        <v>33</v>
      </c>
      <c r="C101" s="56">
        <v>30</v>
      </c>
      <c r="D101" s="57">
        <v>40</v>
      </c>
      <c r="E101" s="201">
        <v>2.28</v>
      </c>
      <c r="F101" s="108">
        <v>3.04</v>
      </c>
      <c r="G101" s="107"/>
      <c r="H101" s="108"/>
      <c r="I101" s="201">
        <v>0.24</v>
      </c>
      <c r="J101" s="108">
        <v>0.36</v>
      </c>
      <c r="K101" s="107">
        <v>14.76</v>
      </c>
      <c r="L101" s="108">
        <v>20.01</v>
      </c>
      <c r="M101" s="111">
        <v>67</v>
      </c>
      <c r="N101" s="150">
        <v>89</v>
      </c>
      <c r="O101" s="111"/>
      <c r="P101" s="259"/>
      <c r="Q101" s="25"/>
      <c r="R101" s="335"/>
    </row>
    <row r="102" spans="1:18" ht="12.75">
      <c r="A102" s="79">
        <v>394</v>
      </c>
      <c r="B102" s="85" t="s">
        <v>16</v>
      </c>
      <c r="C102" s="67">
        <v>170</v>
      </c>
      <c r="D102" s="57">
        <v>200</v>
      </c>
      <c r="E102" s="107">
        <v>3.94</v>
      </c>
      <c r="F102" s="108">
        <v>4.64</v>
      </c>
      <c r="G102" s="107">
        <v>2.42</v>
      </c>
      <c r="H102" s="108">
        <v>3.27</v>
      </c>
      <c r="I102" s="201">
        <v>4.35</v>
      </c>
      <c r="J102" s="108">
        <v>5.12</v>
      </c>
      <c r="K102" s="107">
        <v>15.63</v>
      </c>
      <c r="L102" s="108">
        <v>17.26</v>
      </c>
      <c r="M102" s="111">
        <v>88</v>
      </c>
      <c r="N102" s="150">
        <v>103</v>
      </c>
      <c r="O102" s="111">
        <v>0.19</v>
      </c>
      <c r="P102" s="150">
        <v>0.22</v>
      </c>
      <c r="Q102" s="21"/>
      <c r="R102" s="335"/>
    </row>
    <row r="103" spans="1:18" ht="13.5" thickBot="1">
      <c r="A103" s="81"/>
      <c r="B103" s="144"/>
      <c r="C103" s="712" t="s">
        <v>6</v>
      </c>
      <c r="D103" s="695"/>
      <c r="E103" s="125">
        <f aca="true" t="shared" si="12" ref="E103:P103">SUM(E98:E102)</f>
        <v>13.889999999999999</v>
      </c>
      <c r="F103" s="126">
        <f t="shared" si="12"/>
        <v>17.59</v>
      </c>
      <c r="G103" s="125">
        <f t="shared" si="12"/>
        <v>10.01</v>
      </c>
      <c r="H103" s="126">
        <f t="shared" si="12"/>
        <v>12.049999999999999</v>
      </c>
      <c r="I103" s="226">
        <f t="shared" si="12"/>
        <v>13.219999999999999</v>
      </c>
      <c r="J103" s="126">
        <f t="shared" si="12"/>
        <v>16.72</v>
      </c>
      <c r="K103" s="125">
        <f t="shared" si="12"/>
        <v>50.77</v>
      </c>
      <c r="L103" s="126">
        <f t="shared" si="12"/>
        <v>64.44000000000001</v>
      </c>
      <c r="M103" s="125">
        <f>SUM(M98:M102)</f>
        <v>344</v>
      </c>
      <c r="N103" s="126">
        <f t="shared" si="12"/>
        <v>441</v>
      </c>
      <c r="O103" s="125">
        <f t="shared" si="12"/>
        <v>0.19</v>
      </c>
      <c r="P103" s="127">
        <f t="shared" si="12"/>
        <v>0.22</v>
      </c>
      <c r="Q103" s="26">
        <f>R103/R126</f>
        <v>0.2437131325675256</v>
      </c>
      <c r="R103" s="339">
        <f>AVERAGE(M103:N103)</f>
        <v>392.5</v>
      </c>
    </row>
    <row r="104" spans="1:18" ht="15.75">
      <c r="A104" s="84"/>
      <c r="B104" s="181" t="s">
        <v>1</v>
      </c>
      <c r="C104" s="128"/>
      <c r="D104" s="129"/>
      <c r="E104" s="86"/>
      <c r="F104" s="130" t="s">
        <v>7</v>
      </c>
      <c r="G104" s="131"/>
      <c r="H104" s="130"/>
      <c r="I104" s="131"/>
      <c r="J104" s="130"/>
      <c r="K104" s="131"/>
      <c r="L104" s="130" t="s">
        <v>7</v>
      </c>
      <c r="M104" s="131"/>
      <c r="N104" s="129"/>
      <c r="O104" s="86"/>
      <c r="P104" s="132"/>
      <c r="Q104" s="24"/>
      <c r="R104" s="335"/>
    </row>
    <row r="105" spans="1:18" ht="12.75">
      <c r="A105" s="79" t="s">
        <v>161</v>
      </c>
      <c r="B105" s="75" t="s">
        <v>181</v>
      </c>
      <c r="C105" s="33">
        <v>180</v>
      </c>
      <c r="D105" s="57">
        <v>180</v>
      </c>
      <c r="E105" s="31">
        <v>0.58</v>
      </c>
      <c r="F105" s="32">
        <v>0.58</v>
      </c>
      <c r="G105" s="31"/>
      <c r="H105" s="32"/>
      <c r="I105" s="31">
        <v>0.41</v>
      </c>
      <c r="J105" s="32">
        <v>0.41</v>
      </c>
      <c r="K105" s="31">
        <v>22.26</v>
      </c>
      <c r="L105" s="32">
        <v>22.26</v>
      </c>
      <c r="M105" s="42">
        <v>79</v>
      </c>
      <c r="N105" s="43">
        <v>79</v>
      </c>
      <c r="O105" s="42">
        <v>3.6</v>
      </c>
      <c r="P105" s="43">
        <v>3.6</v>
      </c>
      <c r="Q105" s="26"/>
      <c r="R105" s="335"/>
    </row>
    <row r="106" spans="1:18" ht="13.5" thickBot="1">
      <c r="A106" s="81"/>
      <c r="B106" s="144"/>
      <c r="C106" s="712" t="s">
        <v>6</v>
      </c>
      <c r="D106" s="695"/>
      <c r="E106" s="125">
        <f aca="true" t="shared" si="13" ref="E106:P106">SUM(E105)</f>
        <v>0.58</v>
      </c>
      <c r="F106" s="126">
        <f t="shared" si="13"/>
        <v>0.58</v>
      </c>
      <c r="G106" s="125"/>
      <c r="H106" s="126"/>
      <c r="I106" s="125">
        <f t="shared" si="13"/>
        <v>0.41</v>
      </c>
      <c r="J106" s="126">
        <f t="shared" si="13"/>
        <v>0.41</v>
      </c>
      <c r="K106" s="125">
        <f t="shared" si="13"/>
        <v>22.26</v>
      </c>
      <c r="L106" s="126">
        <f t="shared" si="13"/>
        <v>22.26</v>
      </c>
      <c r="M106" s="125">
        <f t="shared" si="13"/>
        <v>79</v>
      </c>
      <c r="N106" s="126">
        <f t="shared" si="13"/>
        <v>79</v>
      </c>
      <c r="O106" s="125">
        <f t="shared" si="13"/>
        <v>3.6</v>
      </c>
      <c r="P106" s="126">
        <f t="shared" si="13"/>
        <v>3.6</v>
      </c>
      <c r="Q106" s="26">
        <f>R106/R126</f>
        <v>0.04905308910276312</v>
      </c>
      <c r="R106" s="342">
        <f>AVERAGE(M106:N106)</f>
        <v>79</v>
      </c>
    </row>
    <row r="107" spans="1:18" ht="15.75">
      <c r="A107" s="84"/>
      <c r="B107" s="181" t="s">
        <v>2</v>
      </c>
      <c r="C107" s="128"/>
      <c r="D107" s="129"/>
      <c r="E107" s="86"/>
      <c r="F107" s="130"/>
      <c r="G107" s="131"/>
      <c r="H107" s="130"/>
      <c r="I107" s="131"/>
      <c r="J107" s="130"/>
      <c r="K107" s="131"/>
      <c r="L107" s="130"/>
      <c r="M107" s="131"/>
      <c r="N107" s="124"/>
      <c r="O107" s="123"/>
      <c r="P107" s="132"/>
      <c r="Q107" s="27"/>
      <c r="R107" s="335"/>
    </row>
    <row r="108" spans="1:18" ht="25.5">
      <c r="A108" s="185" t="s">
        <v>100</v>
      </c>
      <c r="B108" s="186" t="s">
        <v>179</v>
      </c>
      <c r="C108" s="58">
        <v>40</v>
      </c>
      <c r="D108" s="59">
        <v>60</v>
      </c>
      <c r="E108" s="31">
        <v>0.4</v>
      </c>
      <c r="F108" s="32">
        <v>0.6</v>
      </c>
      <c r="G108" s="31"/>
      <c r="H108" s="32"/>
      <c r="I108" s="31">
        <v>2.2</v>
      </c>
      <c r="J108" s="32">
        <v>3.2</v>
      </c>
      <c r="K108" s="31">
        <v>1.8</v>
      </c>
      <c r="L108" s="32">
        <v>2.7</v>
      </c>
      <c r="M108" s="45">
        <v>29</v>
      </c>
      <c r="N108" s="46">
        <v>43</v>
      </c>
      <c r="O108" s="42">
        <v>6.7</v>
      </c>
      <c r="P108" s="43">
        <v>10.05</v>
      </c>
      <c r="Q108" s="27"/>
      <c r="R108" s="335"/>
    </row>
    <row r="109" spans="1:18" ht="12.75">
      <c r="A109" s="85">
        <v>62</v>
      </c>
      <c r="B109" s="20" t="s">
        <v>62</v>
      </c>
      <c r="C109" s="98">
        <v>150</v>
      </c>
      <c r="D109" s="99">
        <v>200</v>
      </c>
      <c r="E109" s="34">
        <v>1.35</v>
      </c>
      <c r="F109" s="35">
        <v>1.8</v>
      </c>
      <c r="G109" s="31">
        <v>1.35</v>
      </c>
      <c r="H109" s="32">
        <v>1.8</v>
      </c>
      <c r="I109" s="34">
        <v>3.92</v>
      </c>
      <c r="J109" s="35">
        <v>4.2</v>
      </c>
      <c r="K109" s="34">
        <v>8.23</v>
      </c>
      <c r="L109" s="35">
        <v>10.97</v>
      </c>
      <c r="M109" s="45">
        <v>96</v>
      </c>
      <c r="N109" s="46">
        <v>128</v>
      </c>
      <c r="O109" s="42">
        <v>6.16</v>
      </c>
      <c r="P109" s="43">
        <v>8.22</v>
      </c>
      <c r="Q109" s="27"/>
      <c r="R109" s="335"/>
    </row>
    <row r="110" spans="1:18" ht="12.75">
      <c r="A110" s="85">
        <v>289</v>
      </c>
      <c r="B110" s="20" t="s">
        <v>102</v>
      </c>
      <c r="C110" s="60" t="s">
        <v>19</v>
      </c>
      <c r="D110" s="61" t="s">
        <v>44</v>
      </c>
      <c r="E110" s="31">
        <v>3.69</v>
      </c>
      <c r="F110" s="32">
        <v>5.17</v>
      </c>
      <c r="G110" s="31">
        <v>3.3</v>
      </c>
      <c r="H110" s="32">
        <v>4.8</v>
      </c>
      <c r="I110" s="31">
        <v>4.61</v>
      </c>
      <c r="J110" s="32">
        <v>5.7</v>
      </c>
      <c r="K110" s="31">
        <v>5.58</v>
      </c>
      <c r="L110" s="32">
        <v>7.72</v>
      </c>
      <c r="M110" s="42">
        <v>94</v>
      </c>
      <c r="N110" s="43">
        <v>132</v>
      </c>
      <c r="O110" s="42">
        <v>0.14</v>
      </c>
      <c r="P110" s="193">
        <v>0.19</v>
      </c>
      <c r="Q110" s="27"/>
      <c r="R110" s="335"/>
    </row>
    <row r="111" spans="1:18" ht="12.75">
      <c r="A111" s="79">
        <v>321</v>
      </c>
      <c r="B111" s="310" t="s">
        <v>134</v>
      </c>
      <c r="C111" s="58">
        <v>110</v>
      </c>
      <c r="D111" s="59">
        <v>130</v>
      </c>
      <c r="E111" s="194">
        <v>2.1</v>
      </c>
      <c r="F111" s="250">
        <v>2.48</v>
      </c>
      <c r="G111" s="247">
        <v>0.6</v>
      </c>
      <c r="H111" s="253">
        <v>0.8</v>
      </c>
      <c r="I111" s="194">
        <v>3.2</v>
      </c>
      <c r="J111" s="250">
        <v>3.78</v>
      </c>
      <c r="K111" s="262">
        <v>14.99</v>
      </c>
      <c r="L111" s="253">
        <v>17.72</v>
      </c>
      <c r="M111" s="265">
        <v>100</v>
      </c>
      <c r="N111" s="150">
        <v>120</v>
      </c>
      <c r="O111" s="111">
        <v>12.07</v>
      </c>
      <c r="P111" s="301">
        <v>15.7</v>
      </c>
      <c r="Q111" s="27"/>
      <c r="R111" s="335"/>
    </row>
    <row r="112" spans="1:18" ht="12.75">
      <c r="A112" s="85">
        <v>378</v>
      </c>
      <c r="B112" s="20" t="s">
        <v>59</v>
      </c>
      <c r="C112" s="102">
        <v>150</v>
      </c>
      <c r="D112" s="103">
        <v>200</v>
      </c>
      <c r="E112" s="31">
        <v>0.075</v>
      </c>
      <c r="F112" s="32">
        <v>0.1</v>
      </c>
      <c r="G112" s="31"/>
      <c r="H112" s="32"/>
      <c r="I112" s="31">
        <v>0.03</v>
      </c>
      <c r="J112" s="32">
        <v>0.04</v>
      </c>
      <c r="K112" s="31">
        <v>19.6</v>
      </c>
      <c r="L112" s="32">
        <v>26.14</v>
      </c>
      <c r="M112" s="42">
        <v>79</v>
      </c>
      <c r="N112" s="43">
        <v>105</v>
      </c>
      <c r="O112" s="42">
        <v>1.38</v>
      </c>
      <c r="P112" s="43">
        <v>1.84</v>
      </c>
      <c r="Q112" s="27"/>
      <c r="R112" s="335"/>
    </row>
    <row r="113" spans="1:18" ht="12.75">
      <c r="A113" s="85">
        <v>700</v>
      </c>
      <c r="B113" s="73" t="s">
        <v>14</v>
      </c>
      <c r="C113" s="62">
        <v>40</v>
      </c>
      <c r="D113" s="63">
        <v>50</v>
      </c>
      <c r="E113" s="164">
        <v>3.08</v>
      </c>
      <c r="F113" s="165">
        <v>4</v>
      </c>
      <c r="G113" s="164"/>
      <c r="H113" s="165"/>
      <c r="I113" s="164">
        <v>0.53</v>
      </c>
      <c r="J113" s="165">
        <v>0.66</v>
      </c>
      <c r="K113" s="164">
        <v>15.08</v>
      </c>
      <c r="L113" s="165">
        <v>18.85</v>
      </c>
      <c r="M113" s="166">
        <v>80</v>
      </c>
      <c r="N113" s="167">
        <v>100</v>
      </c>
      <c r="O113" s="302"/>
      <c r="P113" s="173"/>
      <c r="Q113" s="21"/>
      <c r="R113" s="335"/>
    </row>
    <row r="114" spans="1:18" ht="13.5" thickBot="1">
      <c r="A114" s="81"/>
      <c r="B114" s="144"/>
      <c r="C114" s="712" t="s">
        <v>6</v>
      </c>
      <c r="D114" s="695"/>
      <c r="E114" s="125">
        <f aca="true" t="shared" si="14" ref="E114:P114">SUM(E108:E113)</f>
        <v>10.695</v>
      </c>
      <c r="F114" s="126">
        <f t="shared" si="14"/>
        <v>14.15</v>
      </c>
      <c r="G114" s="125">
        <f t="shared" si="14"/>
        <v>5.25</v>
      </c>
      <c r="H114" s="126">
        <f t="shared" si="14"/>
        <v>7.3999999999999995</v>
      </c>
      <c r="I114" s="125">
        <f t="shared" si="14"/>
        <v>14.489999999999998</v>
      </c>
      <c r="J114" s="126">
        <f t="shared" si="14"/>
        <v>17.580000000000002</v>
      </c>
      <c r="K114" s="125">
        <f t="shared" si="14"/>
        <v>65.28</v>
      </c>
      <c r="L114" s="126">
        <f t="shared" si="14"/>
        <v>84.1</v>
      </c>
      <c r="M114" s="125">
        <f t="shared" si="14"/>
        <v>478</v>
      </c>
      <c r="N114" s="126">
        <f t="shared" si="14"/>
        <v>628</v>
      </c>
      <c r="O114" s="125">
        <f t="shared" si="14"/>
        <v>26.45</v>
      </c>
      <c r="P114" s="126">
        <f t="shared" si="14"/>
        <v>36.00000000000001</v>
      </c>
      <c r="Q114" s="26">
        <f>R114/R126</f>
        <v>0.3433716237193418</v>
      </c>
      <c r="R114" s="339">
        <f>AVERAGE(M114:N114)</f>
        <v>553</v>
      </c>
    </row>
    <row r="115" spans="1:18" ht="15.75">
      <c r="A115" s="84"/>
      <c r="B115" s="181" t="s">
        <v>54</v>
      </c>
      <c r="C115" s="128"/>
      <c r="D115" s="129"/>
      <c r="E115" s="86"/>
      <c r="F115" s="130"/>
      <c r="G115" s="131"/>
      <c r="H115" s="130"/>
      <c r="I115" s="131"/>
      <c r="J115" s="130"/>
      <c r="K115" s="131"/>
      <c r="L115" s="130"/>
      <c r="M115" s="131"/>
      <c r="N115" s="124"/>
      <c r="O115" s="123"/>
      <c r="P115" s="132"/>
      <c r="Q115" s="26"/>
      <c r="R115" s="335"/>
    </row>
    <row r="116" spans="1:18" ht="12.75">
      <c r="A116" s="85">
        <v>401</v>
      </c>
      <c r="B116" s="75" t="s">
        <v>81</v>
      </c>
      <c r="C116" s="33">
        <v>150</v>
      </c>
      <c r="D116" s="44">
        <v>180</v>
      </c>
      <c r="E116" s="31">
        <v>5.35</v>
      </c>
      <c r="F116" s="32">
        <v>6.42</v>
      </c>
      <c r="G116" s="31">
        <v>5.35</v>
      </c>
      <c r="H116" s="32">
        <v>6.42</v>
      </c>
      <c r="I116" s="31">
        <v>5.8</v>
      </c>
      <c r="J116" s="32">
        <v>6.96</v>
      </c>
      <c r="K116" s="31">
        <v>17.05</v>
      </c>
      <c r="L116" s="32">
        <v>20.46</v>
      </c>
      <c r="M116" s="42">
        <v>120</v>
      </c>
      <c r="N116" s="43">
        <v>144</v>
      </c>
      <c r="O116" s="42">
        <v>0.2</v>
      </c>
      <c r="P116" s="43">
        <v>0.4</v>
      </c>
      <c r="Q116" s="26"/>
      <c r="R116" s="335"/>
    </row>
    <row r="117" spans="1:18" ht="12.75">
      <c r="A117" s="85"/>
      <c r="B117" s="75" t="s">
        <v>147</v>
      </c>
      <c r="C117" s="349">
        <v>50</v>
      </c>
      <c r="D117" s="44">
        <v>60</v>
      </c>
      <c r="E117" s="31">
        <v>0.45</v>
      </c>
      <c r="F117" s="32">
        <v>0.54</v>
      </c>
      <c r="G117" s="31"/>
      <c r="H117" s="32"/>
      <c r="I117" s="31">
        <v>0.1</v>
      </c>
      <c r="J117" s="32">
        <v>0.12</v>
      </c>
      <c r="K117" s="31">
        <v>4.05</v>
      </c>
      <c r="L117" s="32">
        <v>4.86</v>
      </c>
      <c r="M117" s="42">
        <v>22</v>
      </c>
      <c r="N117" s="97">
        <v>26</v>
      </c>
      <c r="O117" s="42">
        <v>30</v>
      </c>
      <c r="P117" s="43">
        <v>35</v>
      </c>
      <c r="Q117" s="26"/>
      <c r="R117" s="335"/>
    </row>
    <row r="118" spans="1:18" ht="12.75">
      <c r="A118" s="79"/>
      <c r="B118" s="75" t="s">
        <v>84</v>
      </c>
      <c r="C118" s="104"/>
      <c r="D118" s="57">
        <v>15</v>
      </c>
      <c r="E118" s="31"/>
      <c r="F118" s="32">
        <v>0.48</v>
      </c>
      <c r="G118" s="31"/>
      <c r="H118" s="32"/>
      <c r="I118" s="36"/>
      <c r="J118" s="37">
        <v>0.28</v>
      </c>
      <c r="K118" s="36"/>
      <c r="L118" s="37">
        <v>9.78</v>
      </c>
      <c r="M118" s="36"/>
      <c r="N118" s="48">
        <v>50</v>
      </c>
      <c r="O118" s="42"/>
      <c r="P118" s="43"/>
      <c r="Q118" s="28"/>
      <c r="R118" s="335"/>
    </row>
    <row r="119" spans="1:18" ht="13.5" thickBot="1">
      <c r="A119" s="81"/>
      <c r="B119" s="144"/>
      <c r="C119" s="712" t="s">
        <v>6</v>
      </c>
      <c r="D119" s="695"/>
      <c r="E119" s="133">
        <f aca="true" t="shared" si="15" ref="E119:P119">SUM(E116:E118)</f>
        <v>5.8</v>
      </c>
      <c r="F119" s="134">
        <f t="shared" si="15"/>
        <v>7.4399999999999995</v>
      </c>
      <c r="G119" s="133">
        <f t="shared" si="15"/>
        <v>5.35</v>
      </c>
      <c r="H119" s="134">
        <f t="shared" si="15"/>
        <v>6.42</v>
      </c>
      <c r="I119" s="133">
        <f t="shared" si="15"/>
        <v>5.8999999999999995</v>
      </c>
      <c r="J119" s="134">
        <f t="shared" si="15"/>
        <v>7.36</v>
      </c>
      <c r="K119" s="133">
        <f t="shared" si="15"/>
        <v>21.1</v>
      </c>
      <c r="L119" s="134">
        <f t="shared" si="15"/>
        <v>35.1</v>
      </c>
      <c r="M119" s="133">
        <f t="shared" si="15"/>
        <v>142</v>
      </c>
      <c r="N119" s="134">
        <f>SUM(N116:N118)</f>
        <v>220</v>
      </c>
      <c r="O119" s="133">
        <f t="shared" si="15"/>
        <v>30.2</v>
      </c>
      <c r="P119" s="134">
        <f t="shared" si="15"/>
        <v>35.4</v>
      </c>
      <c r="Q119" s="26">
        <f>R119/R126</f>
        <v>0.11238745731139398</v>
      </c>
      <c r="R119" s="339">
        <f>AVERAGE(M119:N119)</f>
        <v>181</v>
      </c>
    </row>
    <row r="120" spans="1:18" ht="15.75">
      <c r="A120" s="84"/>
      <c r="B120" s="181" t="s">
        <v>53</v>
      </c>
      <c r="C120" s="128"/>
      <c r="D120" s="129"/>
      <c r="E120" s="86"/>
      <c r="F120" s="130"/>
      <c r="G120" s="131"/>
      <c r="H120" s="130"/>
      <c r="I120" s="131"/>
      <c r="J120" s="130"/>
      <c r="K120" s="131"/>
      <c r="L120" s="130"/>
      <c r="M120" s="131"/>
      <c r="N120" s="124"/>
      <c r="O120" s="123"/>
      <c r="P120" s="132"/>
      <c r="Q120" s="27"/>
      <c r="R120" s="335"/>
    </row>
    <row r="121" spans="1:18" ht="12.75">
      <c r="A121" s="116">
        <v>34</v>
      </c>
      <c r="B121" s="19" t="s">
        <v>90</v>
      </c>
      <c r="C121" s="98">
        <v>40</v>
      </c>
      <c r="D121" s="99">
        <v>60</v>
      </c>
      <c r="E121" s="107">
        <v>1.32</v>
      </c>
      <c r="F121" s="108">
        <v>1.98</v>
      </c>
      <c r="G121" s="175"/>
      <c r="H121" s="176"/>
      <c r="I121" s="107">
        <v>2.2</v>
      </c>
      <c r="J121" s="108">
        <v>3.2</v>
      </c>
      <c r="K121" s="107">
        <v>6.1</v>
      </c>
      <c r="L121" s="108">
        <v>9.15</v>
      </c>
      <c r="M121" s="111">
        <v>52</v>
      </c>
      <c r="N121" s="150">
        <v>78</v>
      </c>
      <c r="O121" s="169">
        <v>2.6</v>
      </c>
      <c r="P121" s="168">
        <v>3.9</v>
      </c>
      <c r="Q121" s="27"/>
      <c r="R121" s="335"/>
    </row>
    <row r="122" spans="1:18" ht="12.75">
      <c r="A122" s="85">
        <v>267</v>
      </c>
      <c r="B122" s="20" t="s">
        <v>129</v>
      </c>
      <c r="C122" s="357">
        <v>160</v>
      </c>
      <c r="D122" s="66">
        <v>180</v>
      </c>
      <c r="E122" s="107">
        <v>8.48</v>
      </c>
      <c r="F122" s="108">
        <v>9.54</v>
      </c>
      <c r="G122" s="107">
        <v>6.59</v>
      </c>
      <c r="H122" s="108">
        <v>7.53</v>
      </c>
      <c r="I122" s="107">
        <v>9.38</v>
      </c>
      <c r="J122" s="108">
        <v>11.25</v>
      </c>
      <c r="K122" s="107">
        <v>10.56</v>
      </c>
      <c r="L122" s="108">
        <v>11.88</v>
      </c>
      <c r="M122" s="111">
        <v>200</v>
      </c>
      <c r="N122" s="150">
        <v>225</v>
      </c>
      <c r="O122" s="111">
        <v>4.8</v>
      </c>
      <c r="P122" s="168">
        <v>7.76</v>
      </c>
      <c r="Q122" s="27"/>
      <c r="R122" s="335"/>
    </row>
    <row r="123" spans="1:18" ht="12.75">
      <c r="A123" s="85">
        <v>1</v>
      </c>
      <c r="B123" s="188" t="s">
        <v>5</v>
      </c>
      <c r="C123" s="54" t="s">
        <v>103</v>
      </c>
      <c r="D123" s="219" t="s">
        <v>125</v>
      </c>
      <c r="E123" s="31">
        <v>2.12</v>
      </c>
      <c r="F123" s="32">
        <v>2.57</v>
      </c>
      <c r="G123" s="31">
        <v>0.06</v>
      </c>
      <c r="H123" s="32">
        <v>0.1</v>
      </c>
      <c r="I123" s="31">
        <v>2.99</v>
      </c>
      <c r="J123" s="32">
        <v>3.37</v>
      </c>
      <c r="K123" s="31">
        <v>13.37</v>
      </c>
      <c r="L123" s="32">
        <v>16.59</v>
      </c>
      <c r="M123" s="42">
        <v>88</v>
      </c>
      <c r="N123" s="43">
        <v>98</v>
      </c>
      <c r="O123" s="42"/>
      <c r="P123" s="43"/>
      <c r="Q123" s="27"/>
      <c r="R123" s="335"/>
    </row>
    <row r="124" spans="1:18" ht="12.75">
      <c r="A124" s="79">
        <v>392</v>
      </c>
      <c r="B124" s="74" t="s">
        <v>49</v>
      </c>
      <c r="C124" s="67">
        <v>170</v>
      </c>
      <c r="D124" s="61">
        <v>200</v>
      </c>
      <c r="E124" s="36">
        <v>0.05</v>
      </c>
      <c r="F124" s="37">
        <v>0.06</v>
      </c>
      <c r="G124" s="31"/>
      <c r="H124" s="32"/>
      <c r="I124" s="36">
        <v>0.02</v>
      </c>
      <c r="J124" s="37">
        <v>0.02</v>
      </c>
      <c r="K124" s="36">
        <v>7.92</v>
      </c>
      <c r="L124" s="37">
        <v>9.32</v>
      </c>
      <c r="M124" s="36">
        <v>32</v>
      </c>
      <c r="N124" s="48">
        <v>37</v>
      </c>
      <c r="O124" s="42">
        <v>0.015</v>
      </c>
      <c r="P124" s="43">
        <v>0.02</v>
      </c>
      <c r="Q124" s="21"/>
      <c r="R124" s="335"/>
    </row>
    <row r="125" spans="1:18" ht="13.5" thickBot="1">
      <c r="A125" s="81"/>
      <c r="B125" s="144"/>
      <c r="C125" s="712" t="s">
        <v>6</v>
      </c>
      <c r="D125" s="695"/>
      <c r="E125" s="139">
        <f aca="true" t="shared" si="16" ref="E125:P125">SUM(E121:E124)</f>
        <v>11.970000000000002</v>
      </c>
      <c r="F125" s="140">
        <f t="shared" si="16"/>
        <v>14.15</v>
      </c>
      <c r="G125" s="139">
        <f t="shared" si="16"/>
        <v>6.6499999999999995</v>
      </c>
      <c r="H125" s="140">
        <f t="shared" si="16"/>
        <v>7.63</v>
      </c>
      <c r="I125" s="139">
        <f t="shared" si="16"/>
        <v>14.590000000000002</v>
      </c>
      <c r="J125" s="140">
        <f t="shared" si="16"/>
        <v>17.84</v>
      </c>
      <c r="K125" s="139">
        <f t="shared" si="16"/>
        <v>37.95</v>
      </c>
      <c r="L125" s="140">
        <f t="shared" si="16"/>
        <v>46.940000000000005</v>
      </c>
      <c r="M125" s="125">
        <f t="shared" si="16"/>
        <v>372</v>
      </c>
      <c r="N125" s="126">
        <f>SUM(N121:N124)</f>
        <v>438</v>
      </c>
      <c r="O125" s="139">
        <f t="shared" si="16"/>
        <v>7.415</v>
      </c>
      <c r="P125" s="140">
        <f t="shared" si="16"/>
        <v>11.68</v>
      </c>
      <c r="Q125" s="26">
        <f>R125/R126</f>
        <v>0.2514746972989755</v>
      </c>
      <c r="R125" s="338">
        <f>AVERAGE(M125:N125)</f>
        <v>405</v>
      </c>
    </row>
    <row r="126" spans="1:18" ht="13.5" thickBot="1">
      <c r="A126" s="135"/>
      <c r="B126" s="147"/>
      <c r="C126" s="750" t="s">
        <v>15</v>
      </c>
      <c r="D126" s="718"/>
      <c r="E126" s="136">
        <f aca="true" t="shared" si="17" ref="E126:Q126">SUM(E103+E106+E114+E119+E125)</f>
        <v>42.935</v>
      </c>
      <c r="F126" s="137">
        <f t="shared" si="17"/>
        <v>53.91</v>
      </c>
      <c r="G126" s="136">
        <f t="shared" si="17"/>
        <v>27.259999999999998</v>
      </c>
      <c r="H126" s="137">
        <f t="shared" si="17"/>
        <v>33.5</v>
      </c>
      <c r="I126" s="136">
        <f t="shared" si="17"/>
        <v>48.61</v>
      </c>
      <c r="J126" s="137">
        <f t="shared" si="17"/>
        <v>59.91</v>
      </c>
      <c r="K126" s="136">
        <f t="shared" si="17"/>
        <v>197.36</v>
      </c>
      <c r="L126" s="137">
        <f t="shared" si="17"/>
        <v>252.84</v>
      </c>
      <c r="M126" s="170">
        <f t="shared" si="17"/>
        <v>1415</v>
      </c>
      <c r="N126" s="171">
        <f t="shared" si="17"/>
        <v>1806</v>
      </c>
      <c r="O126" s="136">
        <f t="shared" si="17"/>
        <v>67.855</v>
      </c>
      <c r="P126" s="138">
        <f t="shared" si="17"/>
        <v>86.9</v>
      </c>
      <c r="Q126" s="29">
        <f t="shared" si="17"/>
        <v>1</v>
      </c>
      <c r="R126" s="338">
        <f>AVERAGE(M126:N126)</f>
        <v>1610.5</v>
      </c>
    </row>
    <row r="127" spans="1:18" ht="13.5" thickBot="1">
      <c r="A127" s="741"/>
      <c r="B127" s="687"/>
      <c r="C127" s="687"/>
      <c r="D127" s="687"/>
      <c r="E127" s="687"/>
      <c r="F127" s="687"/>
      <c r="G127" s="687"/>
      <c r="H127" s="687"/>
      <c r="I127" s="687"/>
      <c r="J127" s="687"/>
      <c r="K127" s="687"/>
      <c r="L127" s="687"/>
      <c r="M127" s="687"/>
      <c r="N127" s="687"/>
      <c r="O127" s="687"/>
      <c r="P127" s="742"/>
      <c r="Q127" s="13"/>
      <c r="R127" s="335"/>
    </row>
    <row r="128" spans="1:18" ht="12.75">
      <c r="A128" s="86"/>
      <c r="B128" s="689" t="s">
        <v>26</v>
      </c>
      <c r="C128" s="690"/>
      <c r="D128" s="691"/>
      <c r="E128" s="87">
        <v>42</v>
      </c>
      <c r="F128" s="87">
        <v>54</v>
      </c>
      <c r="G128" s="87">
        <f>E128*Q129/C129</f>
        <v>27.3</v>
      </c>
      <c r="H128" s="87">
        <f>F128*Q128/C129</f>
        <v>32.4</v>
      </c>
      <c r="I128" s="87">
        <v>47</v>
      </c>
      <c r="J128" s="87">
        <v>60</v>
      </c>
      <c r="K128" s="87">
        <v>203</v>
      </c>
      <c r="L128" s="88">
        <v>261</v>
      </c>
      <c r="M128" s="89">
        <v>1400</v>
      </c>
      <c r="N128" s="90">
        <v>1800</v>
      </c>
      <c r="O128" s="90">
        <v>45</v>
      </c>
      <c r="P128" s="91">
        <v>50</v>
      </c>
      <c r="Q128" s="332">
        <v>60</v>
      </c>
      <c r="R128" s="335"/>
    </row>
    <row r="129" spans="1:18" ht="13.5" thickBot="1">
      <c r="A129" s="92"/>
      <c r="B129" s="93" t="s">
        <v>28</v>
      </c>
      <c r="C129" s="692">
        <v>100</v>
      </c>
      <c r="D129" s="693"/>
      <c r="E129" s="557">
        <f>E126*C129/E128-C129</f>
        <v>2.2261904761904816</v>
      </c>
      <c r="F129" s="557">
        <f>F126*C129/F128-C129</f>
        <v>-0.1666666666666714</v>
      </c>
      <c r="G129" s="557">
        <f>G126*C129/G128-C129</f>
        <v>-0.146520146520146</v>
      </c>
      <c r="H129" s="557">
        <f>H126*C129/H128-C129</f>
        <v>3.3950617283950635</v>
      </c>
      <c r="I129" s="557">
        <f>I126*C129/I128-C129</f>
        <v>3.425531914893611</v>
      </c>
      <c r="J129" s="557">
        <f>J126*C129/J128-C129</f>
        <v>-0.15000000000000568</v>
      </c>
      <c r="K129" s="557">
        <f>K126*C129/K128-C129</f>
        <v>-2.7783251231527117</v>
      </c>
      <c r="L129" s="558">
        <f>L126*C129/L128-C129</f>
        <v>-3.1264367816092005</v>
      </c>
      <c r="M129" s="557">
        <f>M126*C129/M128-C129</f>
        <v>1.0714285714285694</v>
      </c>
      <c r="N129" s="557">
        <f>N126*C129/N128-C129</f>
        <v>0.3333333333333286</v>
      </c>
      <c r="O129" s="557">
        <f>O126*C129/O128-C129</f>
        <v>50.78888888888889</v>
      </c>
      <c r="P129" s="559">
        <f>P126*C129/P128-C129</f>
        <v>73.80000000000001</v>
      </c>
      <c r="Q129" s="334">
        <v>65</v>
      </c>
      <c r="R129" s="335"/>
    </row>
    <row r="142" spans="1:17" ht="15.75">
      <c r="A142" s="30"/>
      <c r="B142" s="5"/>
      <c r="C142" s="5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30"/>
    </row>
    <row r="143" spans="2:16" ht="16.5" thickBot="1">
      <c r="B143" s="5"/>
      <c r="C143" s="5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</row>
    <row r="144" spans="1:17" ht="51.75" thickBot="1">
      <c r="A144" s="83" t="s">
        <v>88</v>
      </c>
      <c r="B144" s="82" t="s">
        <v>22</v>
      </c>
      <c r="C144" s="725" t="s">
        <v>23</v>
      </c>
      <c r="D144" s="720"/>
      <c r="E144" s="725" t="s">
        <v>24</v>
      </c>
      <c r="F144" s="726"/>
      <c r="G144" s="726"/>
      <c r="H144" s="726"/>
      <c r="I144" s="726"/>
      <c r="J144" s="726"/>
      <c r="K144" s="726"/>
      <c r="L144" s="704"/>
      <c r="M144" s="696" t="s">
        <v>25</v>
      </c>
      <c r="N144" s="697"/>
      <c r="O144" s="727" t="s">
        <v>50</v>
      </c>
      <c r="P144" s="728"/>
      <c r="Q144" s="12"/>
    </row>
    <row r="145" spans="1:17" ht="17.25" customHeight="1" thickBot="1">
      <c r="A145" s="674" t="s">
        <v>37</v>
      </c>
      <c r="B145" s="675"/>
      <c r="C145" s="721"/>
      <c r="D145" s="722"/>
      <c r="E145" s="733" t="s">
        <v>8</v>
      </c>
      <c r="F145" s="734"/>
      <c r="G145" s="734"/>
      <c r="H145" s="735"/>
      <c r="I145" s="736" t="s">
        <v>9</v>
      </c>
      <c r="J145" s="737"/>
      <c r="K145" s="736" t="s">
        <v>10</v>
      </c>
      <c r="L145" s="737"/>
      <c r="M145" s="698"/>
      <c r="N145" s="688"/>
      <c r="O145" s="729"/>
      <c r="P145" s="730"/>
      <c r="Q145" s="21"/>
    </row>
    <row r="146" spans="1:17" ht="18" customHeight="1" thickBot="1">
      <c r="A146" s="676"/>
      <c r="B146" s="677"/>
      <c r="C146" s="723"/>
      <c r="D146" s="724"/>
      <c r="E146" s="703" t="s">
        <v>29</v>
      </c>
      <c r="F146" s="704"/>
      <c r="G146" s="705" t="s">
        <v>30</v>
      </c>
      <c r="H146" s="706"/>
      <c r="I146" s="738"/>
      <c r="J146" s="706"/>
      <c r="K146" s="739"/>
      <c r="L146" s="740"/>
      <c r="M146" s="699"/>
      <c r="N146" s="700"/>
      <c r="O146" s="731"/>
      <c r="P146" s="732"/>
      <c r="Q146" s="22"/>
    </row>
    <row r="147" spans="1:18" ht="16.5" thickBot="1">
      <c r="A147" s="77"/>
      <c r="B147" s="182" t="s">
        <v>0</v>
      </c>
      <c r="C147" s="72" t="s">
        <v>86</v>
      </c>
      <c r="D147" s="71" t="s">
        <v>87</v>
      </c>
      <c r="E147" s="70" t="s">
        <v>86</v>
      </c>
      <c r="F147" s="71" t="s">
        <v>87</v>
      </c>
      <c r="G147" s="72" t="s">
        <v>86</v>
      </c>
      <c r="H147" s="71" t="s">
        <v>87</v>
      </c>
      <c r="I147" s="70" t="s">
        <v>86</v>
      </c>
      <c r="J147" s="71" t="s">
        <v>87</v>
      </c>
      <c r="K147" s="70" t="s">
        <v>86</v>
      </c>
      <c r="L147" s="71" t="s">
        <v>87</v>
      </c>
      <c r="M147" s="70" t="s">
        <v>86</v>
      </c>
      <c r="N147" s="71" t="s">
        <v>87</v>
      </c>
      <c r="O147" s="70" t="s">
        <v>86</v>
      </c>
      <c r="P147" s="71" t="s">
        <v>87</v>
      </c>
      <c r="Q147" s="22"/>
      <c r="R147" s="335"/>
    </row>
    <row r="148" spans="1:18" ht="12.75">
      <c r="A148" s="115">
        <v>177</v>
      </c>
      <c r="B148" s="20" t="s">
        <v>31</v>
      </c>
      <c r="C148" s="203">
        <v>150</v>
      </c>
      <c r="D148" s="204">
        <v>200</v>
      </c>
      <c r="E148" s="201">
        <v>4.6</v>
      </c>
      <c r="F148" s="215">
        <v>5.3</v>
      </c>
      <c r="G148" s="156">
        <v>3.53</v>
      </c>
      <c r="H148" s="155">
        <v>3.68</v>
      </c>
      <c r="I148" s="156">
        <v>5.5</v>
      </c>
      <c r="J148" s="155">
        <v>7.33</v>
      </c>
      <c r="K148" s="156">
        <v>24.82</v>
      </c>
      <c r="L148" s="155">
        <v>33.09</v>
      </c>
      <c r="M148" s="148">
        <v>168</v>
      </c>
      <c r="N148" s="149">
        <v>224</v>
      </c>
      <c r="O148" s="123">
        <v>0</v>
      </c>
      <c r="P148" s="124">
        <v>0</v>
      </c>
      <c r="Q148" s="23"/>
      <c r="R148" s="335"/>
    </row>
    <row r="149" spans="1:18" ht="12.75">
      <c r="A149" s="79">
        <v>701</v>
      </c>
      <c r="B149" s="74" t="s">
        <v>33</v>
      </c>
      <c r="C149" s="56">
        <v>30</v>
      </c>
      <c r="D149" s="57">
        <v>40</v>
      </c>
      <c r="E149" s="201">
        <v>2.28</v>
      </c>
      <c r="F149" s="108">
        <v>3.04</v>
      </c>
      <c r="G149" s="107"/>
      <c r="H149" s="108"/>
      <c r="I149" s="107">
        <v>0.24</v>
      </c>
      <c r="J149" s="108">
        <v>0.36</v>
      </c>
      <c r="K149" s="107">
        <v>14.76</v>
      </c>
      <c r="L149" s="108">
        <v>20.01</v>
      </c>
      <c r="M149" s="111">
        <v>67</v>
      </c>
      <c r="N149" s="150">
        <v>89</v>
      </c>
      <c r="O149" s="111"/>
      <c r="P149" s="259"/>
      <c r="Q149" s="24"/>
      <c r="R149" s="335"/>
    </row>
    <row r="150" spans="1:18" ht="12.75">
      <c r="A150" s="79">
        <v>394</v>
      </c>
      <c r="B150" s="85" t="s">
        <v>16</v>
      </c>
      <c r="C150" s="67">
        <v>170</v>
      </c>
      <c r="D150" s="57">
        <v>200</v>
      </c>
      <c r="E150" s="107">
        <v>3.94</v>
      </c>
      <c r="F150" s="108">
        <v>4.64</v>
      </c>
      <c r="G150" s="107">
        <v>2.42</v>
      </c>
      <c r="H150" s="108">
        <v>3.27</v>
      </c>
      <c r="I150" s="107">
        <v>4.35</v>
      </c>
      <c r="J150" s="108">
        <v>5.12</v>
      </c>
      <c r="K150" s="107">
        <v>15.63</v>
      </c>
      <c r="L150" s="108">
        <v>17.26</v>
      </c>
      <c r="M150" s="111">
        <v>88</v>
      </c>
      <c r="N150" s="150">
        <v>103</v>
      </c>
      <c r="O150" s="111">
        <v>0.19</v>
      </c>
      <c r="P150" s="150">
        <v>0.22</v>
      </c>
      <c r="Q150" s="25"/>
      <c r="R150" s="335"/>
    </row>
    <row r="151" spans="1:18" ht="13.5" thickBot="1">
      <c r="A151" s="81"/>
      <c r="B151" s="144"/>
      <c r="C151" s="712" t="s">
        <v>6</v>
      </c>
      <c r="D151" s="695"/>
      <c r="E151" s="202">
        <f aca="true" t="shared" si="18" ref="E151:P151">SUM(E148:E150)</f>
        <v>10.819999999999999</v>
      </c>
      <c r="F151" s="206">
        <f t="shared" si="18"/>
        <v>12.98</v>
      </c>
      <c r="G151" s="151">
        <f t="shared" si="18"/>
        <v>5.949999999999999</v>
      </c>
      <c r="H151" s="152">
        <f t="shared" si="18"/>
        <v>6.95</v>
      </c>
      <c r="I151" s="151">
        <f t="shared" si="18"/>
        <v>10.09</v>
      </c>
      <c r="J151" s="152">
        <f t="shared" si="18"/>
        <v>12.81</v>
      </c>
      <c r="K151" s="151">
        <f t="shared" si="18"/>
        <v>55.21</v>
      </c>
      <c r="L151" s="152">
        <f t="shared" si="18"/>
        <v>70.36000000000001</v>
      </c>
      <c r="M151" s="151">
        <f t="shared" si="18"/>
        <v>323</v>
      </c>
      <c r="N151" s="152">
        <f t="shared" si="18"/>
        <v>416</v>
      </c>
      <c r="O151" s="151">
        <f t="shared" si="18"/>
        <v>0.19</v>
      </c>
      <c r="P151" s="153">
        <f t="shared" si="18"/>
        <v>0.22</v>
      </c>
      <c r="Q151" s="26">
        <f>R151/R172</f>
        <v>0.2309375</v>
      </c>
      <c r="R151" s="336">
        <f>AVERAGE(M151:N151)</f>
        <v>369.5</v>
      </c>
    </row>
    <row r="152" spans="1:18" ht="15.75">
      <c r="A152" s="84"/>
      <c r="B152" s="198" t="s">
        <v>1</v>
      </c>
      <c r="C152" s="128"/>
      <c r="D152" s="129"/>
      <c r="E152" s="154"/>
      <c r="F152" s="155" t="s">
        <v>7</v>
      </c>
      <c r="G152" s="156"/>
      <c r="H152" s="155"/>
      <c r="I152" s="156"/>
      <c r="J152" s="155"/>
      <c r="K152" s="156"/>
      <c r="L152" s="155" t="s">
        <v>7</v>
      </c>
      <c r="M152" s="156"/>
      <c r="N152" s="157"/>
      <c r="O152" s="154"/>
      <c r="P152" s="158"/>
      <c r="Q152" s="24"/>
      <c r="R152" s="335"/>
    </row>
    <row r="153" spans="1:18" ht="12.75">
      <c r="A153" s="79"/>
      <c r="B153" s="79" t="s">
        <v>139</v>
      </c>
      <c r="C153" s="104">
        <v>100</v>
      </c>
      <c r="D153" s="57">
        <v>90</v>
      </c>
      <c r="E153" s="247">
        <v>0.45</v>
      </c>
      <c r="F153" s="247">
        <v>0.4</v>
      </c>
      <c r="G153" s="107"/>
      <c r="H153" s="250"/>
      <c r="I153" s="109">
        <v>0.72</v>
      </c>
      <c r="J153" s="409">
        <v>0.67</v>
      </c>
      <c r="K153" s="410">
        <v>17.87</v>
      </c>
      <c r="L153" s="250">
        <v>16.08</v>
      </c>
      <c r="M153" s="111">
        <v>67</v>
      </c>
      <c r="N153" s="301">
        <v>60</v>
      </c>
      <c r="O153" s="196">
        <v>10</v>
      </c>
      <c r="P153" s="150">
        <v>9</v>
      </c>
      <c r="Q153" s="26"/>
      <c r="R153" s="335"/>
    </row>
    <row r="154" spans="1:18" ht="13.5" thickBot="1">
      <c r="A154" s="81"/>
      <c r="B154" s="200"/>
      <c r="C154" s="712" t="s">
        <v>6</v>
      </c>
      <c r="D154" s="695"/>
      <c r="E154" s="151">
        <f>SUM(E153:E153)</f>
        <v>0.45</v>
      </c>
      <c r="F154" s="202">
        <f>SUM(F153:F153)</f>
        <v>0.4</v>
      </c>
      <c r="G154" s="151"/>
      <c r="H154" s="152"/>
      <c r="I154" s="151">
        <f aca="true" t="shared" si="19" ref="I154:P154">SUM(I153:I153)</f>
        <v>0.72</v>
      </c>
      <c r="J154" s="202">
        <f t="shared" si="19"/>
        <v>0.67</v>
      </c>
      <c r="K154" s="151">
        <f t="shared" si="19"/>
        <v>17.87</v>
      </c>
      <c r="L154" s="202">
        <f t="shared" si="19"/>
        <v>16.08</v>
      </c>
      <c r="M154" s="151">
        <f t="shared" si="19"/>
        <v>67</v>
      </c>
      <c r="N154" s="202">
        <f t="shared" si="19"/>
        <v>60</v>
      </c>
      <c r="O154" s="151">
        <f t="shared" si="19"/>
        <v>10</v>
      </c>
      <c r="P154" s="285">
        <f t="shared" si="19"/>
        <v>9</v>
      </c>
      <c r="Q154" s="26">
        <f>R154/R172</f>
        <v>0.0396875</v>
      </c>
      <c r="R154" s="337">
        <f>AVERAGE(M154:N154)</f>
        <v>63.5</v>
      </c>
    </row>
    <row r="155" spans="1:18" ht="15.75">
      <c r="A155" s="84"/>
      <c r="B155" s="181" t="s">
        <v>2</v>
      </c>
      <c r="C155" s="128"/>
      <c r="D155" s="129"/>
      <c r="E155" s="154"/>
      <c r="F155" s="155"/>
      <c r="G155" s="156"/>
      <c r="H155" s="155"/>
      <c r="I155" s="156"/>
      <c r="J155" s="155"/>
      <c r="K155" s="156"/>
      <c r="L155" s="155"/>
      <c r="M155" s="156"/>
      <c r="N155" s="149"/>
      <c r="O155" s="148"/>
      <c r="P155" s="158"/>
      <c r="Q155" s="27"/>
      <c r="R155" s="335"/>
    </row>
    <row r="156" spans="1:18" ht="12.75">
      <c r="A156" s="303">
        <v>14</v>
      </c>
      <c r="B156" s="312" t="s">
        <v>177</v>
      </c>
      <c r="C156" s="239">
        <v>40</v>
      </c>
      <c r="D156" s="3">
        <v>60</v>
      </c>
      <c r="E156" s="107">
        <v>0.45</v>
      </c>
      <c r="F156" s="108">
        <v>0.67</v>
      </c>
      <c r="G156" s="107"/>
      <c r="H156" s="108"/>
      <c r="I156" s="107">
        <v>2.3</v>
      </c>
      <c r="J156" s="108">
        <v>3.5</v>
      </c>
      <c r="K156" s="107">
        <v>1.89</v>
      </c>
      <c r="L156" s="108">
        <v>2.83</v>
      </c>
      <c r="M156" s="111">
        <v>32</v>
      </c>
      <c r="N156" s="150">
        <v>48</v>
      </c>
      <c r="O156" s="111">
        <v>8.1</v>
      </c>
      <c r="P156" s="150">
        <v>12.15</v>
      </c>
      <c r="Q156" s="27"/>
      <c r="R156" s="335"/>
    </row>
    <row r="157" spans="1:18" ht="25.5">
      <c r="A157" s="79">
        <v>99</v>
      </c>
      <c r="B157" s="146" t="s">
        <v>32</v>
      </c>
      <c r="C157" s="98">
        <v>150</v>
      </c>
      <c r="D157" s="99">
        <v>200</v>
      </c>
      <c r="E157" s="107">
        <v>2.4</v>
      </c>
      <c r="F157" s="108">
        <v>3.2</v>
      </c>
      <c r="G157" s="107">
        <v>1.23</v>
      </c>
      <c r="H157" s="108">
        <v>1.64</v>
      </c>
      <c r="I157" s="107">
        <v>4.28</v>
      </c>
      <c r="J157" s="108">
        <v>5.7</v>
      </c>
      <c r="K157" s="107">
        <v>11.4</v>
      </c>
      <c r="L157" s="108">
        <v>15.2</v>
      </c>
      <c r="M157" s="111">
        <v>101</v>
      </c>
      <c r="N157" s="150">
        <v>135</v>
      </c>
      <c r="O157" s="111">
        <v>5.13</v>
      </c>
      <c r="P157" s="150">
        <v>6.84</v>
      </c>
      <c r="Q157" s="27"/>
      <c r="R157" s="335"/>
    </row>
    <row r="158" spans="1:18" ht="12.75">
      <c r="A158" s="79">
        <v>298</v>
      </c>
      <c r="B158" s="20" t="s">
        <v>75</v>
      </c>
      <c r="C158" s="98" t="s">
        <v>131</v>
      </c>
      <c r="D158" s="99" t="s">
        <v>130</v>
      </c>
      <c r="E158" s="40">
        <v>6.61</v>
      </c>
      <c r="F158" s="41">
        <v>8.32</v>
      </c>
      <c r="G158" s="107">
        <v>6.38</v>
      </c>
      <c r="H158" s="108">
        <v>7.32</v>
      </c>
      <c r="I158" s="40">
        <v>8.41</v>
      </c>
      <c r="J158" s="41">
        <v>10.35</v>
      </c>
      <c r="K158" s="40">
        <v>15.94</v>
      </c>
      <c r="L158" s="41">
        <v>19.93</v>
      </c>
      <c r="M158" s="40">
        <v>177</v>
      </c>
      <c r="N158" s="174">
        <v>217</v>
      </c>
      <c r="O158" s="111">
        <v>15.02</v>
      </c>
      <c r="P158" s="150">
        <v>18.78</v>
      </c>
      <c r="Q158" s="27"/>
      <c r="R158" s="335"/>
    </row>
    <row r="159" spans="1:18" ht="12.75">
      <c r="A159" s="79">
        <v>376</v>
      </c>
      <c r="B159" s="20" t="s">
        <v>91</v>
      </c>
      <c r="C159" s="64">
        <v>150</v>
      </c>
      <c r="D159" s="44">
        <v>200</v>
      </c>
      <c r="E159" s="107">
        <v>0.33</v>
      </c>
      <c r="F159" s="108">
        <v>0.59</v>
      </c>
      <c r="G159" s="107"/>
      <c r="H159" s="108"/>
      <c r="I159" s="107">
        <v>0.02</v>
      </c>
      <c r="J159" s="108">
        <v>0.04</v>
      </c>
      <c r="K159" s="107">
        <v>20.82</v>
      </c>
      <c r="L159" s="108">
        <v>27.76</v>
      </c>
      <c r="M159" s="111">
        <v>84</v>
      </c>
      <c r="N159" s="150">
        <v>113</v>
      </c>
      <c r="O159" s="111">
        <v>0.3</v>
      </c>
      <c r="P159" s="150">
        <v>0.4</v>
      </c>
      <c r="Q159" s="27"/>
      <c r="R159" s="335"/>
    </row>
    <row r="160" spans="1:18" ht="12.75">
      <c r="A160" s="79">
        <v>700</v>
      </c>
      <c r="B160" s="73" t="s">
        <v>14</v>
      </c>
      <c r="C160" s="62">
        <v>40</v>
      </c>
      <c r="D160" s="63">
        <v>50</v>
      </c>
      <c r="E160" s="164">
        <v>3.08</v>
      </c>
      <c r="F160" s="165">
        <v>4</v>
      </c>
      <c r="G160" s="164"/>
      <c r="H160" s="165"/>
      <c r="I160" s="164">
        <v>0.53</v>
      </c>
      <c r="J160" s="165">
        <v>0.66</v>
      </c>
      <c r="K160" s="164">
        <v>15.08</v>
      </c>
      <c r="L160" s="165">
        <v>18.85</v>
      </c>
      <c r="M160" s="166">
        <v>80</v>
      </c>
      <c r="N160" s="167">
        <v>100</v>
      </c>
      <c r="O160" s="302"/>
      <c r="P160" s="173"/>
      <c r="Q160" s="27"/>
      <c r="R160" s="335"/>
    </row>
    <row r="161" spans="1:18" ht="13.5" thickBot="1">
      <c r="A161" s="81"/>
      <c r="B161" s="144"/>
      <c r="C161" s="712" t="s">
        <v>6</v>
      </c>
      <c r="D161" s="695"/>
      <c r="E161" s="151">
        <f aca="true" t="shared" si="20" ref="E161:P161">SUM(E156:E160)</f>
        <v>12.870000000000001</v>
      </c>
      <c r="F161" s="152">
        <f t="shared" si="20"/>
        <v>16.78</v>
      </c>
      <c r="G161" s="151">
        <f t="shared" si="20"/>
        <v>7.609999999999999</v>
      </c>
      <c r="H161" s="152">
        <f t="shared" si="20"/>
        <v>8.96</v>
      </c>
      <c r="I161" s="151">
        <f t="shared" si="20"/>
        <v>15.54</v>
      </c>
      <c r="J161" s="152">
        <f t="shared" si="20"/>
        <v>20.249999999999996</v>
      </c>
      <c r="K161" s="151">
        <f t="shared" si="20"/>
        <v>65.13</v>
      </c>
      <c r="L161" s="152">
        <f t="shared" si="20"/>
        <v>84.57</v>
      </c>
      <c r="M161" s="151">
        <f t="shared" si="20"/>
        <v>474</v>
      </c>
      <c r="N161" s="152">
        <f t="shared" si="20"/>
        <v>613</v>
      </c>
      <c r="O161" s="151">
        <f t="shared" si="20"/>
        <v>28.55</v>
      </c>
      <c r="P161" s="152">
        <f t="shared" si="20"/>
        <v>38.17</v>
      </c>
      <c r="Q161" s="26">
        <f>R161/R172</f>
        <v>0.3396875</v>
      </c>
      <c r="R161" s="336">
        <f>AVERAGE(M161:N161)</f>
        <v>543.5</v>
      </c>
    </row>
    <row r="162" spans="1:18" ht="15.75">
      <c r="A162" s="84"/>
      <c r="B162" s="183" t="s">
        <v>54</v>
      </c>
      <c r="C162" s="222"/>
      <c r="D162" s="129"/>
      <c r="E162" s="154"/>
      <c r="F162" s="155"/>
      <c r="G162" s="156"/>
      <c r="H162" s="155"/>
      <c r="I162" s="207"/>
      <c r="J162" s="210"/>
      <c r="K162" s="156"/>
      <c r="L162" s="155"/>
      <c r="M162" s="156"/>
      <c r="N162" s="149"/>
      <c r="O162" s="208"/>
      <c r="P162" s="158"/>
      <c r="Q162" s="26"/>
      <c r="R162" s="335"/>
    </row>
    <row r="163" spans="1:18" ht="12.75">
      <c r="A163" s="79">
        <v>401</v>
      </c>
      <c r="B163" s="85" t="s">
        <v>39</v>
      </c>
      <c r="C163" s="17">
        <v>150</v>
      </c>
      <c r="D163" s="57">
        <v>180</v>
      </c>
      <c r="E163" s="164">
        <v>4.35</v>
      </c>
      <c r="F163" s="165">
        <v>5.8</v>
      </c>
      <c r="G163" s="107">
        <v>4.35</v>
      </c>
      <c r="H163" s="165">
        <v>5.8</v>
      </c>
      <c r="I163" s="212">
        <v>3.75</v>
      </c>
      <c r="J163" s="216">
        <v>5</v>
      </c>
      <c r="K163" s="164">
        <v>6</v>
      </c>
      <c r="L163" s="165">
        <v>8</v>
      </c>
      <c r="M163" s="166">
        <v>75</v>
      </c>
      <c r="N163" s="167">
        <v>100</v>
      </c>
      <c r="O163" s="196">
        <v>1.05</v>
      </c>
      <c r="P163" s="108">
        <v>1.4</v>
      </c>
      <c r="Q163" s="26"/>
      <c r="R163" s="335"/>
    </row>
    <row r="164" spans="1:18" ht="12.75">
      <c r="A164" s="79" t="s">
        <v>107</v>
      </c>
      <c r="B164" s="76" t="s">
        <v>141</v>
      </c>
      <c r="C164" s="104">
        <v>60</v>
      </c>
      <c r="D164" s="105">
        <v>70</v>
      </c>
      <c r="E164" s="107">
        <v>1.49</v>
      </c>
      <c r="F164" s="108">
        <v>1.73</v>
      </c>
      <c r="G164" s="169">
        <v>0.08</v>
      </c>
      <c r="H164" s="168">
        <v>0.1</v>
      </c>
      <c r="I164" s="201">
        <v>3.2</v>
      </c>
      <c r="J164" s="215">
        <v>3.73</v>
      </c>
      <c r="K164" s="107">
        <v>14.97</v>
      </c>
      <c r="L164" s="108">
        <v>17.46</v>
      </c>
      <c r="M164" s="111">
        <v>109</v>
      </c>
      <c r="N164" s="150">
        <v>127</v>
      </c>
      <c r="O164" s="196">
        <v>1.5</v>
      </c>
      <c r="P164" s="150">
        <v>1.75</v>
      </c>
      <c r="Q164" s="28"/>
      <c r="R164" s="335"/>
    </row>
    <row r="165" spans="1:18" ht="13.5" thickBot="1">
      <c r="A165" s="81"/>
      <c r="B165" s="81"/>
      <c r="C165" s="694" t="s">
        <v>6</v>
      </c>
      <c r="D165" s="695"/>
      <c r="E165" s="170">
        <f aca="true" t="shared" si="21" ref="E165:P165">SUM(E163:E164)</f>
        <v>5.84</v>
      </c>
      <c r="F165" s="171">
        <f t="shared" si="21"/>
        <v>7.529999999999999</v>
      </c>
      <c r="G165" s="170">
        <f t="shared" si="21"/>
        <v>4.43</v>
      </c>
      <c r="H165" s="171">
        <f t="shared" si="21"/>
        <v>5.8999999999999995</v>
      </c>
      <c r="I165" s="209">
        <f t="shared" si="21"/>
        <v>6.95</v>
      </c>
      <c r="J165" s="211">
        <f t="shared" si="21"/>
        <v>8.73</v>
      </c>
      <c r="K165" s="170">
        <f t="shared" si="21"/>
        <v>20.97</v>
      </c>
      <c r="L165" s="171">
        <f t="shared" si="21"/>
        <v>25.46</v>
      </c>
      <c r="M165" s="170">
        <f t="shared" si="21"/>
        <v>184</v>
      </c>
      <c r="N165" s="171">
        <f>SUM(N163:N164)</f>
        <v>227</v>
      </c>
      <c r="O165" s="209">
        <f t="shared" si="21"/>
        <v>2.55</v>
      </c>
      <c r="P165" s="171">
        <f t="shared" si="21"/>
        <v>3.15</v>
      </c>
      <c r="Q165" s="26">
        <f>R165/R172</f>
        <v>0.1284375</v>
      </c>
      <c r="R165" s="336">
        <f>AVERAGE(M165:N165)</f>
        <v>205.5</v>
      </c>
    </row>
    <row r="166" spans="1:18" ht="15.75">
      <c r="A166" s="84"/>
      <c r="B166" s="197" t="s">
        <v>53</v>
      </c>
      <c r="C166" s="128"/>
      <c r="D166" s="129"/>
      <c r="E166" s="154"/>
      <c r="F166" s="155"/>
      <c r="G166" s="156"/>
      <c r="H166" s="155"/>
      <c r="I166" s="156"/>
      <c r="J166" s="155"/>
      <c r="K166" s="156"/>
      <c r="L166" s="155"/>
      <c r="M166" s="156"/>
      <c r="N166" s="149"/>
      <c r="O166" s="148"/>
      <c r="P166" s="158"/>
      <c r="Q166" s="27"/>
      <c r="R166" s="335"/>
    </row>
    <row r="167" spans="1:18" ht="12.75">
      <c r="A167" s="320">
        <v>33</v>
      </c>
      <c r="B167" s="321" t="s">
        <v>48</v>
      </c>
      <c r="C167" s="322">
        <v>40</v>
      </c>
      <c r="D167" s="323">
        <v>60</v>
      </c>
      <c r="E167" s="175">
        <v>0.6</v>
      </c>
      <c r="F167" s="176">
        <v>0.9</v>
      </c>
      <c r="G167" s="175"/>
      <c r="H167" s="176"/>
      <c r="I167" s="175">
        <v>2.2</v>
      </c>
      <c r="J167" s="176">
        <v>3.2</v>
      </c>
      <c r="K167" s="175">
        <v>4.32</v>
      </c>
      <c r="L167" s="176">
        <v>6.48</v>
      </c>
      <c r="M167" s="110">
        <v>59</v>
      </c>
      <c r="N167" s="159">
        <v>89</v>
      </c>
      <c r="O167" s="110">
        <v>3.9</v>
      </c>
      <c r="P167" s="159">
        <v>5.85</v>
      </c>
      <c r="Q167" s="27"/>
      <c r="R167" s="335"/>
    </row>
    <row r="168" spans="1:18" ht="12.75">
      <c r="A168" s="85">
        <v>238</v>
      </c>
      <c r="B168" s="79" t="s">
        <v>170</v>
      </c>
      <c r="C168" s="67" t="s">
        <v>167</v>
      </c>
      <c r="D168" s="61" t="s">
        <v>80</v>
      </c>
      <c r="E168" s="169">
        <v>9.68</v>
      </c>
      <c r="F168" s="168">
        <v>12.1</v>
      </c>
      <c r="G168" s="169">
        <v>9.58</v>
      </c>
      <c r="H168" s="168">
        <v>12.01</v>
      </c>
      <c r="I168" s="169">
        <v>8.93</v>
      </c>
      <c r="J168" s="168">
        <v>11.16</v>
      </c>
      <c r="K168" s="169">
        <v>13.59</v>
      </c>
      <c r="L168" s="168">
        <v>17.47</v>
      </c>
      <c r="M168" s="169">
        <v>179</v>
      </c>
      <c r="N168" s="168">
        <v>230</v>
      </c>
      <c r="O168" s="111">
        <v>0.94</v>
      </c>
      <c r="P168" s="150">
        <v>1.18</v>
      </c>
      <c r="Q168" s="27"/>
      <c r="R168" s="335"/>
    </row>
    <row r="169" spans="1:18" ht="12.75">
      <c r="A169" s="79">
        <v>1</v>
      </c>
      <c r="B169" s="238" t="s">
        <v>83</v>
      </c>
      <c r="C169" s="54" t="s">
        <v>78</v>
      </c>
      <c r="D169" s="55" t="s">
        <v>55</v>
      </c>
      <c r="E169" s="201">
        <v>2.35</v>
      </c>
      <c r="F169" s="215">
        <v>3.1</v>
      </c>
      <c r="G169" s="107">
        <v>0.06</v>
      </c>
      <c r="H169" s="108">
        <v>0.1</v>
      </c>
      <c r="I169" s="107">
        <v>3.32</v>
      </c>
      <c r="J169" s="108">
        <v>3.4</v>
      </c>
      <c r="K169" s="107">
        <v>14.84</v>
      </c>
      <c r="L169" s="108">
        <v>19.77</v>
      </c>
      <c r="M169" s="111">
        <v>95</v>
      </c>
      <c r="N169" s="150">
        <v>115</v>
      </c>
      <c r="O169" s="49"/>
      <c r="P169" s="50"/>
      <c r="Q169" s="27"/>
      <c r="R169" s="335"/>
    </row>
    <row r="170" spans="1:18" ht="13.5" thickBot="1">
      <c r="A170" s="320">
        <v>392</v>
      </c>
      <c r="B170" s="584" t="s">
        <v>49</v>
      </c>
      <c r="C170" s="585">
        <v>170</v>
      </c>
      <c r="D170" s="586">
        <v>200</v>
      </c>
      <c r="E170" s="587">
        <v>0.05</v>
      </c>
      <c r="F170" s="588">
        <v>0.06</v>
      </c>
      <c r="G170" s="34"/>
      <c r="H170" s="35"/>
      <c r="I170" s="587">
        <v>0.02</v>
      </c>
      <c r="J170" s="588">
        <v>0.02</v>
      </c>
      <c r="K170" s="587">
        <v>7.92</v>
      </c>
      <c r="L170" s="588">
        <v>9.32</v>
      </c>
      <c r="M170" s="587">
        <v>32</v>
      </c>
      <c r="N170" s="589">
        <v>37</v>
      </c>
      <c r="O170" s="45">
        <v>0.015</v>
      </c>
      <c r="P170" s="46">
        <v>0.02</v>
      </c>
      <c r="Q170" s="27"/>
      <c r="R170" s="335"/>
    </row>
    <row r="171" spans="1:18" ht="13.5" thickBot="1">
      <c r="A171" s="576"/>
      <c r="B171" s="590"/>
      <c r="C171" s="759" t="s">
        <v>6</v>
      </c>
      <c r="D171" s="760"/>
      <c r="E171" s="538">
        <f aca="true" t="shared" si="22" ref="E171:P171">SUM(E167:E170)</f>
        <v>12.68</v>
      </c>
      <c r="F171" s="591">
        <f t="shared" si="22"/>
        <v>16.16</v>
      </c>
      <c r="G171" s="538">
        <f t="shared" si="22"/>
        <v>9.64</v>
      </c>
      <c r="H171" s="591">
        <f t="shared" si="22"/>
        <v>12.11</v>
      </c>
      <c r="I171" s="538">
        <f t="shared" si="22"/>
        <v>14.469999999999999</v>
      </c>
      <c r="J171" s="591">
        <f t="shared" si="22"/>
        <v>17.779999999999998</v>
      </c>
      <c r="K171" s="538">
        <f t="shared" si="22"/>
        <v>40.67</v>
      </c>
      <c r="L171" s="591">
        <f t="shared" si="22"/>
        <v>53.04</v>
      </c>
      <c r="M171" s="538">
        <f t="shared" si="22"/>
        <v>365</v>
      </c>
      <c r="N171" s="591">
        <f t="shared" si="22"/>
        <v>471</v>
      </c>
      <c r="O171" s="538">
        <f t="shared" si="22"/>
        <v>4.8549999999999995</v>
      </c>
      <c r="P171" s="591">
        <f t="shared" si="22"/>
        <v>7.049999999999999</v>
      </c>
      <c r="Q171" s="26">
        <f>R171/R172</f>
        <v>0.26125</v>
      </c>
      <c r="R171" s="338">
        <f>AVERAGE(M171:N171)</f>
        <v>418</v>
      </c>
    </row>
    <row r="172" spans="1:18" ht="13.5" thickBot="1">
      <c r="A172" s="576"/>
      <c r="B172" s="579"/>
      <c r="C172" s="715" t="s">
        <v>15</v>
      </c>
      <c r="D172" s="716"/>
      <c r="E172" s="538">
        <f aca="true" t="shared" si="23" ref="E172:Q172">SUM(E151+E154+E161+E165+E171)</f>
        <v>42.66</v>
      </c>
      <c r="F172" s="539">
        <f t="shared" si="23"/>
        <v>53.85000000000001</v>
      </c>
      <c r="G172" s="538">
        <f t="shared" si="23"/>
        <v>27.63</v>
      </c>
      <c r="H172" s="539">
        <f t="shared" si="23"/>
        <v>33.92</v>
      </c>
      <c r="I172" s="538">
        <f t="shared" si="23"/>
        <v>47.77</v>
      </c>
      <c r="J172" s="539">
        <f t="shared" si="23"/>
        <v>60.239999999999995</v>
      </c>
      <c r="K172" s="538">
        <f t="shared" si="23"/>
        <v>199.84999999999997</v>
      </c>
      <c r="L172" s="539">
        <f t="shared" si="23"/>
        <v>249.51</v>
      </c>
      <c r="M172" s="540">
        <f t="shared" si="23"/>
        <v>1413</v>
      </c>
      <c r="N172" s="541">
        <f t="shared" si="23"/>
        <v>1787</v>
      </c>
      <c r="O172" s="538">
        <f t="shared" si="23"/>
        <v>46.144999999999996</v>
      </c>
      <c r="P172" s="542">
        <f t="shared" si="23"/>
        <v>57.589999999999996</v>
      </c>
      <c r="Q172" s="29">
        <f t="shared" si="23"/>
        <v>1</v>
      </c>
      <c r="R172" s="337">
        <f>AVERAGE(M172:N172)</f>
        <v>1600</v>
      </c>
    </row>
    <row r="173" spans="1:17" ht="13.5" thickBot="1">
      <c r="A173" s="741"/>
      <c r="B173" s="687"/>
      <c r="C173" s="687"/>
      <c r="D173" s="687"/>
      <c r="E173" s="687"/>
      <c r="F173" s="687"/>
      <c r="G173" s="687"/>
      <c r="H173" s="687"/>
      <c r="I173" s="687"/>
      <c r="J173" s="687"/>
      <c r="K173" s="687"/>
      <c r="L173" s="687"/>
      <c r="M173" s="687"/>
      <c r="N173" s="687"/>
      <c r="O173" s="687"/>
      <c r="P173" s="742"/>
      <c r="Q173" s="13"/>
    </row>
    <row r="174" spans="1:17" ht="12.75">
      <c r="A174" s="86"/>
      <c r="B174" s="689" t="s">
        <v>26</v>
      </c>
      <c r="C174" s="690"/>
      <c r="D174" s="691"/>
      <c r="E174" s="87">
        <v>42</v>
      </c>
      <c r="F174" s="87">
        <v>54</v>
      </c>
      <c r="G174" s="87">
        <f>E174*Q175/C175</f>
        <v>27.3</v>
      </c>
      <c r="H174" s="87">
        <f>F174*Q174/C175</f>
        <v>32.4</v>
      </c>
      <c r="I174" s="87">
        <v>47</v>
      </c>
      <c r="J174" s="87">
        <v>60</v>
      </c>
      <c r="K174" s="87">
        <v>203</v>
      </c>
      <c r="L174" s="88">
        <v>261</v>
      </c>
      <c r="M174" s="89">
        <v>1400</v>
      </c>
      <c r="N174" s="90">
        <v>1800</v>
      </c>
      <c r="O174" s="90">
        <v>45</v>
      </c>
      <c r="P174" s="91">
        <v>50</v>
      </c>
      <c r="Q174" s="332">
        <v>60</v>
      </c>
    </row>
    <row r="175" spans="1:17" ht="13.5" thickBot="1">
      <c r="A175" s="92"/>
      <c r="B175" s="93" t="s">
        <v>28</v>
      </c>
      <c r="C175" s="177">
        <v>100</v>
      </c>
      <c r="D175" s="178"/>
      <c r="E175" s="561">
        <f>E172*C175/E174-C175</f>
        <v>1.5714285714285694</v>
      </c>
      <c r="F175" s="561">
        <f>F172*C175/F174-C175</f>
        <v>-0.27777777777775725</v>
      </c>
      <c r="G175" s="561">
        <f>G172*C175/G174-C175</f>
        <v>1.2087912087912116</v>
      </c>
      <c r="H175" s="561">
        <f>H172*C175/H174-C175</f>
        <v>4.691358024691368</v>
      </c>
      <c r="I175" s="561">
        <f>I172*C175/I174-C175</f>
        <v>1.6382978723404307</v>
      </c>
      <c r="J175" s="561">
        <f>J172*C175/J174-C175</f>
        <v>0.3999999999999915</v>
      </c>
      <c r="K175" s="561">
        <f>K172*C175/K174-C175</f>
        <v>-1.5517241379310462</v>
      </c>
      <c r="L175" s="562">
        <f>L172*C175/L174-C175</f>
        <v>-4.402298850574709</v>
      </c>
      <c r="M175" s="561">
        <f>M172*C175/M174-C175</f>
        <v>0.9285714285714306</v>
      </c>
      <c r="N175" s="561">
        <f>N172*C175/N174-C175</f>
        <v>-0.7222222222222285</v>
      </c>
      <c r="O175" s="561">
        <f>O172*C175/O174-C175</f>
        <v>2.5444444444444514</v>
      </c>
      <c r="P175" s="563">
        <f>P172*C175/P174-C175</f>
        <v>15.180000000000007</v>
      </c>
      <c r="Q175" s="334">
        <v>65</v>
      </c>
    </row>
    <row r="193" spans="1:17" ht="15.75">
      <c r="A193" s="30"/>
      <c r="B193" s="5"/>
      <c r="C193" s="5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30"/>
    </row>
    <row r="194" spans="2:16" ht="16.5" thickBot="1">
      <c r="B194" s="5"/>
      <c r="C194" s="5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</row>
    <row r="195" spans="1:17" ht="51.75" thickBot="1">
      <c r="A195" s="83" t="s">
        <v>88</v>
      </c>
      <c r="B195" s="142" t="s">
        <v>22</v>
      </c>
      <c r="C195" s="725" t="s">
        <v>23</v>
      </c>
      <c r="D195" s="720"/>
      <c r="E195" s="725" t="s">
        <v>24</v>
      </c>
      <c r="F195" s="726"/>
      <c r="G195" s="726"/>
      <c r="H195" s="726"/>
      <c r="I195" s="726"/>
      <c r="J195" s="726"/>
      <c r="K195" s="726"/>
      <c r="L195" s="704"/>
      <c r="M195" s="696" t="s">
        <v>25</v>
      </c>
      <c r="N195" s="697"/>
      <c r="O195" s="727" t="s">
        <v>50</v>
      </c>
      <c r="P195" s="728"/>
      <c r="Q195" s="12"/>
    </row>
    <row r="196" spans="1:17" ht="14.25" customHeight="1" thickBot="1">
      <c r="A196" s="674" t="s">
        <v>36</v>
      </c>
      <c r="B196" s="675"/>
      <c r="C196" s="721"/>
      <c r="D196" s="722"/>
      <c r="E196" s="733" t="s">
        <v>8</v>
      </c>
      <c r="F196" s="734"/>
      <c r="G196" s="734"/>
      <c r="H196" s="735"/>
      <c r="I196" s="736" t="s">
        <v>9</v>
      </c>
      <c r="J196" s="737"/>
      <c r="K196" s="736" t="s">
        <v>10</v>
      </c>
      <c r="L196" s="737"/>
      <c r="M196" s="698"/>
      <c r="N196" s="688"/>
      <c r="O196" s="729"/>
      <c r="P196" s="730"/>
      <c r="Q196" s="21"/>
    </row>
    <row r="197" spans="1:17" ht="14.25" customHeight="1" thickBot="1">
      <c r="A197" s="676"/>
      <c r="B197" s="677"/>
      <c r="C197" s="723"/>
      <c r="D197" s="724"/>
      <c r="E197" s="703" t="s">
        <v>29</v>
      </c>
      <c r="F197" s="704"/>
      <c r="G197" s="705" t="s">
        <v>30</v>
      </c>
      <c r="H197" s="706"/>
      <c r="I197" s="738"/>
      <c r="J197" s="706"/>
      <c r="K197" s="739"/>
      <c r="L197" s="740"/>
      <c r="M197" s="699"/>
      <c r="N197" s="700"/>
      <c r="O197" s="731"/>
      <c r="P197" s="732"/>
      <c r="Q197" s="22"/>
    </row>
    <row r="198" spans="1:17" ht="16.5" thickBot="1">
      <c r="A198" s="77"/>
      <c r="B198" s="180" t="s">
        <v>0</v>
      </c>
      <c r="C198" s="72" t="s">
        <v>86</v>
      </c>
      <c r="D198" s="71" t="s">
        <v>87</v>
      </c>
      <c r="E198" s="70" t="s">
        <v>86</v>
      </c>
      <c r="F198" s="71" t="s">
        <v>87</v>
      </c>
      <c r="G198" s="72" t="s">
        <v>86</v>
      </c>
      <c r="H198" s="71" t="s">
        <v>87</v>
      </c>
      <c r="I198" s="70" t="s">
        <v>86</v>
      </c>
      <c r="J198" s="71" t="s">
        <v>87</v>
      </c>
      <c r="K198" s="70" t="s">
        <v>86</v>
      </c>
      <c r="L198" s="71" t="s">
        <v>87</v>
      </c>
      <c r="M198" s="70" t="s">
        <v>86</v>
      </c>
      <c r="N198" s="71" t="s">
        <v>87</v>
      </c>
      <c r="O198" s="70" t="s">
        <v>86</v>
      </c>
      <c r="P198" s="71" t="s">
        <v>87</v>
      </c>
      <c r="Q198" s="22"/>
    </row>
    <row r="199" spans="1:17" ht="12.75">
      <c r="A199" s="220" t="s">
        <v>65</v>
      </c>
      <c r="B199" s="20" t="s">
        <v>56</v>
      </c>
      <c r="C199" s="203">
        <v>150</v>
      </c>
      <c r="D199" s="204">
        <v>200</v>
      </c>
      <c r="E199" s="156">
        <v>4.5</v>
      </c>
      <c r="F199" s="155">
        <v>6</v>
      </c>
      <c r="G199" s="121">
        <v>3.1</v>
      </c>
      <c r="H199" s="122">
        <v>4.13</v>
      </c>
      <c r="I199" s="156">
        <v>4.9</v>
      </c>
      <c r="J199" s="155">
        <v>6.53</v>
      </c>
      <c r="K199" s="156">
        <v>18.5</v>
      </c>
      <c r="L199" s="155">
        <v>22.64</v>
      </c>
      <c r="M199" s="148">
        <v>157</v>
      </c>
      <c r="N199" s="149">
        <v>209</v>
      </c>
      <c r="O199" s="123">
        <v>0</v>
      </c>
      <c r="P199" s="124">
        <v>0</v>
      </c>
      <c r="Q199" s="23"/>
    </row>
    <row r="200" spans="1:17" ht="12.75">
      <c r="A200" s="80">
        <v>7</v>
      </c>
      <c r="B200" s="146" t="s">
        <v>18</v>
      </c>
      <c r="C200" s="64">
        <v>6</v>
      </c>
      <c r="D200" s="57">
        <v>10</v>
      </c>
      <c r="E200" s="107">
        <v>1.56</v>
      </c>
      <c r="F200" s="108">
        <v>2.6</v>
      </c>
      <c r="G200" s="164">
        <v>1.56</v>
      </c>
      <c r="H200" s="108">
        <v>2.6</v>
      </c>
      <c r="I200" s="107">
        <v>1.52</v>
      </c>
      <c r="J200" s="108">
        <v>2.53</v>
      </c>
      <c r="K200" s="107">
        <v>0</v>
      </c>
      <c r="L200" s="108">
        <v>0</v>
      </c>
      <c r="M200" s="111">
        <v>21</v>
      </c>
      <c r="N200" s="150">
        <v>35</v>
      </c>
      <c r="O200" s="258"/>
      <c r="P200" s="150"/>
      <c r="Q200" s="24"/>
    </row>
    <row r="201" spans="1:17" ht="12.75">
      <c r="A201" s="79">
        <v>1</v>
      </c>
      <c r="B201" s="188" t="s">
        <v>5</v>
      </c>
      <c r="C201" s="54" t="s">
        <v>103</v>
      </c>
      <c r="D201" s="219" t="s">
        <v>125</v>
      </c>
      <c r="E201" s="107">
        <v>2.12</v>
      </c>
      <c r="F201" s="108">
        <v>2.57</v>
      </c>
      <c r="G201" s="107">
        <v>0.06</v>
      </c>
      <c r="H201" s="108">
        <v>0.1</v>
      </c>
      <c r="I201" s="107">
        <v>3.29</v>
      </c>
      <c r="J201" s="108">
        <v>3.37</v>
      </c>
      <c r="K201" s="107">
        <v>13.37</v>
      </c>
      <c r="L201" s="108">
        <v>16.59</v>
      </c>
      <c r="M201" s="111">
        <v>88</v>
      </c>
      <c r="N201" s="150">
        <v>98</v>
      </c>
      <c r="O201" s="111"/>
      <c r="P201" s="150"/>
      <c r="Q201" s="25"/>
    </row>
    <row r="202" spans="1:18" ht="12.75">
      <c r="A202" s="79">
        <v>395</v>
      </c>
      <c r="B202" s="20" t="s">
        <v>13</v>
      </c>
      <c r="C202" s="64">
        <v>170</v>
      </c>
      <c r="D202" s="57">
        <v>200</v>
      </c>
      <c r="E202" s="31">
        <v>3.94</v>
      </c>
      <c r="F202" s="32">
        <v>4.64</v>
      </c>
      <c r="G202" s="31">
        <v>3.27</v>
      </c>
      <c r="H202" s="32">
        <v>3.27</v>
      </c>
      <c r="I202" s="31">
        <v>4.35</v>
      </c>
      <c r="J202" s="32">
        <v>5.12</v>
      </c>
      <c r="K202" s="31">
        <v>14.67</v>
      </c>
      <c r="L202" s="32">
        <v>17.26</v>
      </c>
      <c r="M202" s="42">
        <v>91</v>
      </c>
      <c r="N202" s="43">
        <v>107</v>
      </c>
      <c r="O202" s="42">
        <v>0.2</v>
      </c>
      <c r="P202" s="43">
        <v>0.24</v>
      </c>
      <c r="Q202" s="21"/>
      <c r="R202" s="335"/>
    </row>
    <row r="203" spans="1:18" ht="13.5" thickBot="1">
      <c r="A203" s="81"/>
      <c r="B203" s="144"/>
      <c r="C203" s="712" t="s">
        <v>6</v>
      </c>
      <c r="D203" s="695"/>
      <c r="E203" s="151">
        <f aca="true" t="shared" si="24" ref="E203:P203">SUM(E199:E202)</f>
        <v>12.12</v>
      </c>
      <c r="F203" s="152">
        <f t="shared" si="24"/>
        <v>15.809999999999999</v>
      </c>
      <c r="G203" s="151">
        <f t="shared" si="24"/>
        <v>7.99</v>
      </c>
      <c r="H203" s="152">
        <f t="shared" si="24"/>
        <v>10.1</v>
      </c>
      <c r="I203" s="151">
        <f t="shared" si="24"/>
        <v>14.06</v>
      </c>
      <c r="J203" s="152">
        <f t="shared" si="24"/>
        <v>17.55</v>
      </c>
      <c r="K203" s="151">
        <f t="shared" si="24"/>
        <v>46.54</v>
      </c>
      <c r="L203" s="152">
        <f t="shared" si="24"/>
        <v>56.49000000000001</v>
      </c>
      <c r="M203" s="151">
        <f t="shared" si="24"/>
        <v>357</v>
      </c>
      <c r="N203" s="152">
        <f t="shared" si="24"/>
        <v>449</v>
      </c>
      <c r="O203" s="151">
        <f t="shared" si="24"/>
        <v>0.2</v>
      </c>
      <c r="P203" s="153">
        <f t="shared" si="24"/>
        <v>0.24</v>
      </c>
      <c r="Q203" s="26">
        <f>R203/R226</f>
        <v>0.2515605493133583</v>
      </c>
      <c r="R203" s="339">
        <f>AVERAGE(M203:N203)</f>
        <v>403</v>
      </c>
    </row>
    <row r="204" spans="1:18" ht="15.75">
      <c r="A204" s="84"/>
      <c r="B204" s="181" t="s">
        <v>1</v>
      </c>
      <c r="C204" s="128"/>
      <c r="D204" s="129"/>
      <c r="E204" s="242"/>
      <c r="F204" s="155" t="s">
        <v>7</v>
      </c>
      <c r="G204" s="156"/>
      <c r="H204" s="155"/>
      <c r="I204" s="156"/>
      <c r="J204" s="210"/>
      <c r="K204" s="156"/>
      <c r="L204" s="155" t="s">
        <v>7</v>
      </c>
      <c r="M204" s="207"/>
      <c r="N204" s="243"/>
      <c r="O204" s="242"/>
      <c r="P204" s="158"/>
      <c r="Q204" s="24"/>
      <c r="R204" s="335"/>
    </row>
    <row r="205" spans="1:18" ht="12.75">
      <c r="A205" s="79" t="s">
        <v>161</v>
      </c>
      <c r="B205" s="75" t="s">
        <v>181</v>
      </c>
      <c r="C205" s="33">
        <v>180</v>
      </c>
      <c r="D205" s="57">
        <v>180</v>
      </c>
      <c r="E205" s="31">
        <v>0.58</v>
      </c>
      <c r="F205" s="32">
        <v>0.58</v>
      </c>
      <c r="G205" s="31"/>
      <c r="H205" s="32"/>
      <c r="I205" s="31">
        <v>0.41</v>
      </c>
      <c r="J205" s="32">
        <v>0.41</v>
      </c>
      <c r="K205" s="31">
        <v>22.26</v>
      </c>
      <c r="L205" s="32">
        <v>22.26</v>
      </c>
      <c r="M205" s="42">
        <v>79</v>
      </c>
      <c r="N205" s="43">
        <v>79</v>
      </c>
      <c r="O205" s="42">
        <v>3.6</v>
      </c>
      <c r="P205" s="43">
        <v>3.6</v>
      </c>
      <c r="Q205" s="24"/>
      <c r="R205" s="335"/>
    </row>
    <row r="206" spans="1:18" ht="13.5" thickBot="1">
      <c r="A206" s="81"/>
      <c r="B206" s="144"/>
      <c r="C206" s="712" t="s">
        <v>6</v>
      </c>
      <c r="D206" s="695"/>
      <c r="E206" s="38">
        <f>SUM(E205:E205)</f>
        <v>0.58</v>
      </c>
      <c r="F206" s="267">
        <f>SUM(F205:F205)</f>
        <v>0.58</v>
      </c>
      <c r="G206" s="151"/>
      <c r="H206" s="152"/>
      <c r="I206" s="38">
        <f aca="true" t="shared" si="25" ref="I206:P206">SUM(I205:I205)</f>
        <v>0.41</v>
      </c>
      <c r="J206" s="316">
        <f t="shared" si="25"/>
        <v>0.41</v>
      </c>
      <c r="K206" s="38">
        <f t="shared" si="25"/>
        <v>22.26</v>
      </c>
      <c r="L206" s="317">
        <f t="shared" si="25"/>
        <v>22.26</v>
      </c>
      <c r="M206" s="38">
        <f t="shared" si="25"/>
        <v>79</v>
      </c>
      <c r="N206" s="267">
        <f t="shared" si="25"/>
        <v>79</v>
      </c>
      <c r="O206" s="38">
        <f t="shared" si="25"/>
        <v>3.6</v>
      </c>
      <c r="P206" s="317">
        <f t="shared" si="25"/>
        <v>3.6</v>
      </c>
      <c r="Q206" s="26">
        <f>R206/R226</f>
        <v>0.04931335830212235</v>
      </c>
      <c r="R206" s="338">
        <f>AVERAGE(M206:N206)</f>
        <v>79</v>
      </c>
    </row>
    <row r="207" spans="1:18" ht="15.75">
      <c r="A207" s="84"/>
      <c r="B207" s="181" t="s">
        <v>2</v>
      </c>
      <c r="C207" s="128"/>
      <c r="D207" s="129"/>
      <c r="E207" s="242"/>
      <c r="F207" s="210"/>
      <c r="G207" s="156"/>
      <c r="H207" s="155"/>
      <c r="I207" s="156"/>
      <c r="J207" s="155"/>
      <c r="K207" s="156"/>
      <c r="L207" s="155"/>
      <c r="M207" s="156"/>
      <c r="N207" s="149"/>
      <c r="O207" s="148"/>
      <c r="P207" s="158"/>
      <c r="Q207" s="27"/>
      <c r="R207" s="335"/>
    </row>
    <row r="208" spans="1:18" ht="12.75">
      <c r="A208" s="314" t="s">
        <v>132</v>
      </c>
      <c r="B208" s="95" t="s">
        <v>133</v>
      </c>
      <c r="C208" s="98">
        <v>40</v>
      </c>
      <c r="D208" s="106">
        <v>60</v>
      </c>
      <c r="E208" s="107">
        <v>0.42</v>
      </c>
      <c r="F208" s="108">
        <v>0.63</v>
      </c>
      <c r="G208" s="175"/>
      <c r="H208" s="176"/>
      <c r="I208" s="107">
        <v>2.06</v>
      </c>
      <c r="J208" s="108">
        <v>3.09</v>
      </c>
      <c r="K208" s="107">
        <v>3.89</v>
      </c>
      <c r="L208" s="108">
        <v>5.84</v>
      </c>
      <c r="M208" s="111">
        <v>32</v>
      </c>
      <c r="N208" s="150">
        <v>48</v>
      </c>
      <c r="O208" s="111">
        <v>4.16</v>
      </c>
      <c r="P208" s="150">
        <v>6.24</v>
      </c>
      <c r="Q208" s="27"/>
      <c r="R208" s="335"/>
    </row>
    <row r="209" spans="1:18" ht="12.75">
      <c r="A209" s="79">
        <v>47</v>
      </c>
      <c r="B209" s="146" t="s">
        <v>60</v>
      </c>
      <c r="C209" s="58">
        <v>150</v>
      </c>
      <c r="D209" s="59">
        <v>200</v>
      </c>
      <c r="E209" s="8">
        <v>1.25</v>
      </c>
      <c r="F209" s="225">
        <v>1.66</v>
      </c>
      <c r="G209" s="107">
        <v>1.23</v>
      </c>
      <c r="H209" s="108">
        <v>1.65</v>
      </c>
      <c r="I209" s="40">
        <v>2.9</v>
      </c>
      <c r="J209" s="174">
        <v>3.56</v>
      </c>
      <c r="K209" s="40">
        <v>5.05</v>
      </c>
      <c r="L209" s="41">
        <v>6.77</v>
      </c>
      <c r="M209" s="40">
        <v>72</v>
      </c>
      <c r="N209" s="174">
        <v>96</v>
      </c>
      <c r="O209" s="111">
        <v>0.29</v>
      </c>
      <c r="P209" s="150">
        <v>0.38</v>
      </c>
      <c r="Q209" s="27"/>
      <c r="R209" s="335"/>
    </row>
    <row r="210" spans="1:18" ht="25.5">
      <c r="A210" s="79">
        <v>291</v>
      </c>
      <c r="B210" s="146" t="s">
        <v>180</v>
      </c>
      <c r="C210" s="306" t="s">
        <v>57</v>
      </c>
      <c r="D210" s="308" t="s">
        <v>80</v>
      </c>
      <c r="E210" s="14">
        <v>8.23</v>
      </c>
      <c r="F210" s="225">
        <v>9.14</v>
      </c>
      <c r="G210" s="107">
        <v>6.62</v>
      </c>
      <c r="H210" s="108">
        <v>7.64</v>
      </c>
      <c r="I210" s="14">
        <v>8.74</v>
      </c>
      <c r="J210" s="225">
        <v>10.49</v>
      </c>
      <c r="K210" s="40">
        <v>21.27</v>
      </c>
      <c r="L210" s="41">
        <v>25.53</v>
      </c>
      <c r="M210" s="14">
        <v>222</v>
      </c>
      <c r="N210" s="293">
        <v>266</v>
      </c>
      <c r="O210" s="111">
        <v>17.31</v>
      </c>
      <c r="P210" s="301">
        <v>20.78</v>
      </c>
      <c r="Q210" s="27"/>
      <c r="R210" s="340"/>
    </row>
    <row r="211" spans="1:18" ht="12.75">
      <c r="A211" s="79">
        <v>398</v>
      </c>
      <c r="B211" s="96" t="s">
        <v>144</v>
      </c>
      <c r="C211" s="64">
        <v>150</v>
      </c>
      <c r="D211" s="57">
        <v>200</v>
      </c>
      <c r="E211" s="160">
        <v>0.51</v>
      </c>
      <c r="F211" s="161">
        <v>0.68</v>
      </c>
      <c r="G211" s="107"/>
      <c r="H211" s="108"/>
      <c r="I211" s="160">
        <v>0.21</v>
      </c>
      <c r="J211" s="161">
        <v>0.28</v>
      </c>
      <c r="K211" s="160">
        <v>19.98</v>
      </c>
      <c r="L211" s="161">
        <v>25.3</v>
      </c>
      <c r="M211" s="162">
        <v>70</v>
      </c>
      <c r="N211" s="163">
        <v>93</v>
      </c>
      <c r="O211" s="111">
        <v>10</v>
      </c>
      <c r="P211" s="150">
        <v>13</v>
      </c>
      <c r="Q211" s="27"/>
      <c r="R211" s="335"/>
    </row>
    <row r="212" spans="1:18" ht="12.75">
      <c r="A212" s="79">
        <v>700</v>
      </c>
      <c r="B212" s="75" t="s">
        <v>14</v>
      </c>
      <c r="C212" s="33">
        <v>40</v>
      </c>
      <c r="D212" s="63">
        <v>50</v>
      </c>
      <c r="E212" s="164">
        <v>3.08</v>
      </c>
      <c r="F212" s="165">
        <v>4</v>
      </c>
      <c r="G212" s="164"/>
      <c r="H212" s="165"/>
      <c r="I212" s="164">
        <v>0.53</v>
      </c>
      <c r="J212" s="165">
        <v>0.66</v>
      </c>
      <c r="K212" s="164">
        <v>15.08</v>
      </c>
      <c r="L212" s="165">
        <v>18.85</v>
      </c>
      <c r="M212" s="166">
        <v>80</v>
      </c>
      <c r="N212" s="167">
        <v>100</v>
      </c>
      <c r="O212" s="302"/>
      <c r="P212" s="173"/>
      <c r="Q212" s="21"/>
      <c r="R212" s="335"/>
    </row>
    <row r="213" spans="1:18" ht="13.5" thickBot="1">
      <c r="A213" s="81"/>
      <c r="B213" s="144"/>
      <c r="C213" s="712" t="s">
        <v>6</v>
      </c>
      <c r="D213" s="695"/>
      <c r="E213" s="151">
        <f aca="true" t="shared" si="26" ref="E213:P213">SUM(E208:E212)</f>
        <v>13.49</v>
      </c>
      <c r="F213" s="206">
        <f t="shared" si="26"/>
        <v>16.11</v>
      </c>
      <c r="G213" s="151">
        <f t="shared" si="26"/>
        <v>7.85</v>
      </c>
      <c r="H213" s="152">
        <f t="shared" si="26"/>
        <v>9.29</v>
      </c>
      <c r="I213" s="151">
        <f t="shared" si="26"/>
        <v>14.44</v>
      </c>
      <c r="J213" s="152">
        <f t="shared" si="26"/>
        <v>18.080000000000002</v>
      </c>
      <c r="K213" s="151">
        <f t="shared" si="26"/>
        <v>65.27</v>
      </c>
      <c r="L213" s="152">
        <f t="shared" si="26"/>
        <v>82.28999999999999</v>
      </c>
      <c r="M213" s="151">
        <f t="shared" si="26"/>
        <v>476</v>
      </c>
      <c r="N213" s="152">
        <f t="shared" si="26"/>
        <v>603</v>
      </c>
      <c r="O213" s="151">
        <f t="shared" si="26"/>
        <v>31.759999999999998</v>
      </c>
      <c r="P213" s="152">
        <f t="shared" si="26"/>
        <v>40.400000000000006</v>
      </c>
      <c r="Q213" s="26">
        <f>R213/R226</f>
        <v>0.3367665418227216</v>
      </c>
      <c r="R213" s="339">
        <f>AVERAGE(M213:N213)</f>
        <v>539.5</v>
      </c>
    </row>
    <row r="214" spans="1:18" ht="15.75">
      <c r="A214" s="84"/>
      <c r="B214" s="181" t="s">
        <v>54</v>
      </c>
      <c r="C214" s="128"/>
      <c r="D214" s="129"/>
      <c r="E214" s="242"/>
      <c r="F214" s="155"/>
      <c r="G214" s="207"/>
      <c r="H214" s="210"/>
      <c r="I214" s="156"/>
      <c r="J214" s="155"/>
      <c r="K214" s="207"/>
      <c r="L214" s="210"/>
      <c r="M214" s="156"/>
      <c r="N214" s="149"/>
      <c r="O214" s="208"/>
      <c r="P214" s="158"/>
      <c r="Q214" s="26"/>
      <c r="R214" s="335"/>
    </row>
    <row r="215" spans="1:18" ht="12.75">
      <c r="A215" s="79">
        <v>401</v>
      </c>
      <c r="B215" s="199" t="s">
        <v>82</v>
      </c>
      <c r="C215" s="33">
        <v>150</v>
      </c>
      <c r="D215" s="44">
        <v>180</v>
      </c>
      <c r="E215" s="107">
        <v>4.05</v>
      </c>
      <c r="F215" s="108">
        <v>4.86</v>
      </c>
      <c r="G215" s="201">
        <v>4.05</v>
      </c>
      <c r="H215" s="215">
        <v>4.86</v>
      </c>
      <c r="I215" s="107">
        <v>4.75</v>
      </c>
      <c r="J215" s="108">
        <v>5.76</v>
      </c>
      <c r="K215" s="201">
        <v>11.2</v>
      </c>
      <c r="L215" s="215">
        <v>13.44</v>
      </c>
      <c r="M215" s="111">
        <v>95</v>
      </c>
      <c r="N215" s="150">
        <v>114</v>
      </c>
      <c r="O215" s="196">
        <v>1.35</v>
      </c>
      <c r="P215" s="150">
        <v>1.62</v>
      </c>
      <c r="Q215" s="26"/>
      <c r="R215" s="335"/>
    </row>
    <row r="216" spans="1:18" ht="12.75">
      <c r="A216" s="79"/>
      <c r="B216" s="20" t="s">
        <v>162</v>
      </c>
      <c r="C216" s="64"/>
      <c r="D216" s="57">
        <v>10</v>
      </c>
      <c r="E216" s="31"/>
      <c r="F216" s="32">
        <v>3.5</v>
      </c>
      <c r="G216" s="31"/>
      <c r="H216" s="32"/>
      <c r="I216" s="31"/>
      <c r="J216" s="32">
        <v>3.54</v>
      </c>
      <c r="K216" s="31"/>
      <c r="L216" s="32">
        <v>7.49</v>
      </c>
      <c r="M216" s="42"/>
      <c r="N216" s="43">
        <v>42</v>
      </c>
      <c r="O216" s="42"/>
      <c r="P216" s="43"/>
      <c r="Q216" s="26"/>
      <c r="R216" s="335"/>
    </row>
    <row r="217" spans="1:18" ht="12.75">
      <c r="A217" s="79"/>
      <c r="B217" s="75" t="s">
        <v>157</v>
      </c>
      <c r="C217" s="349">
        <v>50</v>
      </c>
      <c r="D217" s="44">
        <v>60</v>
      </c>
      <c r="E217" s="31">
        <v>0.75</v>
      </c>
      <c r="F217" s="32">
        <v>0.25</v>
      </c>
      <c r="G217" s="31"/>
      <c r="H217" s="32"/>
      <c r="I217" s="36">
        <v>0.25</v>
      </c>
      <c r="J217" s="48">
        <v>0.19</v>
      </c>
      <c r="K217" s="36">
        <v>10.5</v>
      </c>
      <c r="L217" s="48">
        <v>12.6</v>
      </c>
      <c r="M217" s="36">
        <v>48</v>
      </c>
      <c r="N217" s="48">
        <v>55</v>
      </c>
      <c r="O217" s="42">
        <v>5</v>
      </c>
      <c r="P217" s="43">
        <v>6</v>
      </c>
      <c r="Q217" s="28"/>
      <c r="R217" s="335"/>
    </row>
    <row r="218" spans="1:18" ht="13.5" thickBot="1">
      <c r="A218" s="81"/>
      <c r="B218" s="144"/>
      <c r="C218" s="712" t="s">
        <v>6</v>
      </c>
      <c r="D218" s="695"/>
      <c r="E218" s="170">
        <f aca="true" t="shared" si="27" ref="E218:P218">SUM(E215:E217)</f>
        <v>4.8</v>
      </c>
      <c r="F218" s="171">
        <f t="shared" si="27"/>
        <v>8.61</v>
      </c>
      <c r="G218" s="209">
        <f t="shared" si="27"/>
        <v>4.05</v>
      </c>
      <c r="H218" s="211">
        <f t="shared" si="27"/>
        <v>4.86</v>
      </c>
      <c r="I218" s="170">
        <f t="shared" si="27"/>
        <v>5</v>
      </c>
      <c r="J218" s="171">
        <f t="shared" si="27"/>
        <v>9.49</v>
      </c>
      <c r="K218" s="209">
        <f t="shared" si="27"/>
        <v>21.7</v>
      </c>
      <c r="L218" s="352">
        <f>SUM(L215:L217)</f>
        <v>33.53</v>
      </c>
      <c r="M218" s="170">
        <f>SUM(M215:M217)</f>
        <v>143</v>
      </c>
      <c r="N218" s="171">
        <f t="shared" si="27"/>
        <v>211</v>
      </c>
      <c r="O218" s="209">
        <f t="shared" si="27"/>
        <v>6.35</v>
      </c>
      <c r="P218" s="171">
        <f t="shared" si="27"/>
        <v>7.62</v>
      </c>
      <c r="Q218" s="26">
        <f>R218/R226</f>
        <v>0.1104868913857678</v>
      </c>
      <c r="R218" s="339">
        <f>AVERAGE(M218:N218)</f>
        <v>177</v>
      </c>
    </row>
    <row r="219" spans="1:18" ht="15.75">
      <c r="A219" s="84"/>
      <c r="B219" s="183" t="s">
        <v>53</v>
      </c>
      <c r="C219" s="128"/>
      <c r="D219" s="129"/>
      <c r="E219" s="295"/>
      <c r="F219" s="155"/>
      <c r="G219" s="156"/>
      <c r="H219" s="155"/>
      <c r="I219" s="156"/>
      <c r="J219" s="155"/>
      <c r="K219" s="156"/>
      <c r="L219" s="155"/>
      <c r="M219" s="156"/>
      <c r="N219" s="149"/>
      <c r="O219" s="148"/>
      <c r="P219" s="158"/>
      <c r="Q219" s="27"/>
      <c r="R219" s="335"/>
    </row>
    <row r="220" spans="1:18" ht="12.75">
      <c r="A220" s="307" t="s">
        <v>175</v>
      </c>
      <c r="B220" s="358" t="s">
        <v>159</v>
      </c>
      <c r="C220" s="98">
        <v>40</v>
      </c>
      <c r="D220" s="308">
        <v>60</v>
      </c>
      <c r="E220" s="15">
        <v>0.3</v>
      </c>
      <c r="F220" s="32">
        <v>0.45</v>
      </c>
      <c r="G220" s="31"/>
      <c r="H220" s="32"/>
      <c r="I220" s="31">
        <v>2.4</v>
      </c>
      <c r="J220" s="32">
        <v>3.4</v>
      </c>
      <c r="K220" s="15">
        <v>2.27</v>
      </c>
      <c r="L220" s="205">
        <v>3.41</v>
      </c>
      <c r="M220" s="42">
        <v>31</v>
      </c>
      <c r="N220" s="46">
        <v>55</v>
      </c>
      <c r="O220" s="42">
        <v>1.92</v>
      </c>
      <c r="P220" s="43">
        <v>2.88</v>
      </c>
      <c r="Q220" s="27"/>
      <c r="R220" s="335"/>
    </row>
    <row r="221" spans="1:18" ht="12.75">
      <c r="A221" s="79">
        <v>255</v>
      </c>
      <c r="B221" s="96" t="s">
        <v>122</v>
      </c>
      <c r="C221" s="223">
        <v>50</v>
      </c>
      <c r="D221" s="230">
        <v>70</v>
      </c>
      <c r="E221" s="107">
        <v>5.81</v>
      </c>
      <c r="F221" s="108">
        <v>8.14</v>
      </c>
      <c r="G221" s="213">
        <v>5.1</v>
      </c>
      <c r="H221" s="214">
        <v>7.14</v>
      </c>
      <c r="I221" s="107">
        <v>4.7</v>
      </c>
      <c r="J221" s="108">
        <v>6.6</v>
      </c>
      <c r="K221" s="107">
        <v>3.18</v>
      </c>
      <c r="L221" s="108">
        <v>4.45</v>
      </c>
      <c r="M221" s="111">
        <v>76</v>
      </c>
      <c r="N221" s="150">
        <v>106</v>
      </c>
      <c r="O221" s="169">
        <v>0.5</v>
      </c>
      <c r="P221" s="168">
        <v>0.67</v>
      </c>
      <c r="Q221" s="27"/>
      <c r="R221" s="335"/>
    </row>
    <row r="222" spans="1:18" ht="12.75">
      <c r="A222" s="79" t="s">
        <v>135</v>
      </c>
      <c r="B222" s="96" t="s">
        <v>126</v>
      </c>
      <c r="C222" s="239">
        <v>110</v>
      </c>
      <c r="D222" s="3">
        <v>130</v>
      </c>
      <c r="E222" s="31">
        <v>2.43</v>
      </c>
      <c r="F222" s="32">
        <v>3.16</v>
      </c>
      <c r="G222" s="318">
        <v>0.04</v>
      </c>
      <c r="H222" s="319">
        <v>0.04</v>
      </c>
      <c r="I222" s="31">
        <v>4.25</v>
      </c>
      <c r="J222" s="32">
        <v>5.53</v>
      </c>
      <c r="K222" s="31">
        <v>18.04</v>
      </c>
      <c r="L222" s="32">
        <v>23.45</v>
      </c>
      <c r="M222" s="42">
        <v>124</v>
      </c>
      <c r="N222" s="43">
        <v>146</v>
      </c>
      <c r="O222" s="42">
        <v>1.5</v>
      </c>
      <c r="P222" s="43">
        <v>1.95</v>
      </c>
      <c r="Q222" s="27"/>
      <c r="R222" s="335"/>
    </row>
    <row r="223" spans="1:18" ht="12.75">
      <c r="A223" s="79">
        <v>701</v>
      </c>
      <c r="B223" s="74" t="s">
        <v>33</v>
      </c>
      <c r="C223" s="56">
        <v>30</v>
      </c>
      <c r="D223" s="57">
        <v>40</v>
      </c>
      <c r="E223" s="201">
        <v>2.28</v>
      </c>
      <c r="F223" s="108">
        <v>3.04</v>
      </c>
      <c r="G223" s="107"/>
      <c r="H223" s="108"/>
      <c r="I223" s="107">
        <v>0.24</v>
      </c>
      <c r="J223" s="108">
        <v>0.36</v>
      </c>
      <c r="K223" s="107">
        <v>14.76</v>
      </c>
      <c r="L223" s="108">
        <v>20.01</v>
      </c>
      <c r="M223" s="111">
        <v>67</v>
      </c>
      <c r="N223" s="150">
        <v>89</v>
      </c>
      <c r="O223" s="111"/>
      <c r="P223" s="259"/>
      <c r="Q223" s="27"/>
      <c r="R223" s="335"/>
    </row>
    <row r="224" spans="1:18" ht="12.75">
      <c r="A224" s="359">
        <v>393</v>
      </c>
      <c r="B224" s="224" t="s">
        <v>12</v>
      </c>
      <c r="C224" s="360">
        <v>170</v>
      </c>
      <c r="D224" s="4">
        <v>200</v>
      </c>
      <c r="E224" s="40">
        <v>0.16</v>
      </c>
      <c r="F224" s="41">
        <v>0.19</v>
      </c>
      <c r="G224" s="107"/>
      <c r="H224" s="250"/>
      <c r="I224" s="40">
        <v>0.02</v>
      </c>
      <c r="J224" s="41">
        <v>0.03</v>
      </c>
      <c r="K224" s="40">
        <v>12.85</v>
      </c>
      <c r="L224" s="41">
        <v>15.12</v>
      </c>
      <c r="M224" s="40">
        <v>52</v>
      </c>
      <c r="N224" s="174">
        <v>61</v>
      </c>
      <c r="O224" s="111">
        <v>2.13</v>
      </c>
      <c r="P224" s="97">
        <v>2.84</v>
      </c>
      <c r="Q224" s="21"/>
      <c r="R224" s="335"/>
    </row>
    <row r="225" spans="1:18" ht="13.5" thickBot="1">
      <c r="A225" s="81"/>
      <c r="B225" s="81"/>
      <c r="C225" s="712" t="s">
        <v>6</v>
      </c>
      <c r="D225" s="695"/>
      <c r="E225" s="267">
        <f aca="true" t="shared" si="28" ref="E225:P225">SUM(E220:E224)</f>
        <v>10.979999999999999</v>
      </c>
      <c r="F225" s="317">
        <f t="shared" si="28"/>
        <v>14.979999999999999</v>
      </c>
      <c r="G225" s="38">
        <f t="shared" si="28"/>
        <v>5.14</v>
      </c>
      <c r="H225" s="317">
        <f t="shared" si="28"/>
        <v>7.18</v>
      </c>
      <c r="I225" s="38">
        <f t="shared" si="28"/>
        <v>11.61</v>
      </c>
      <c r="J225" s="317">
        <f t="shared" si="28"/>
        <v>15.92</v>
      </c>
      <c r="K225" s="38">
        <f t="shared" si="28"/>
        <v>51.1</v>
      </c>
      <c r="L225" s="317">
        <f t="shared" si="28"/>
        <v>66.44</v>
      </c>
      <c r="M225" s="38">
        <f t="shared" si="28"/>
        <v>350</v>
      </c>
      <c r="N225" s="317">
        <f t="shared" si="28"/>
        <v>457</v>
      </c>
      <c r="O225" s="38">
        <f t="shared" si="28"/>
        <v>6.05</v>
      </c>
      <c r="P225" s="317">
        <f t="shared" si="28"/>
        <v>8.34</v>
      </c>
      <c r="Q225" s="26">
        <f>R225/R226</f>
        <v>0.25187265917602997</v>
      </c>
      <c r="R225" s="341">
        <f>AVERAGE(M225:N225)</f>
        <v>403.5</v>
      </c>
    </row>
    <row r="226" spans="1:18" ht="13.5" thickBot="1">
      <c r="A226" s="135"/>
      <c r="B226" s="147"/>
      <c r="C226" s="750" t="s">
        <v>15</v>
      </c>
      <c r="D226" s="718"/>
      <c r="E226" s="136">
        <f aca="true" t="shared" si="29" ref="E226:Q226">SUM(E203+E206+E213+E218+E225)</f>
        <v>41.97</v>
      </c>
      <c r="F226" s="137">
        <f t="shared" si="29"/>
        <v>56.089999999999996</v>
      </c>
      <c r="G226" s="136">
        <f t="shared" si="29"/>
        <v>25.03</v>
      </c>
      <c r="H226" s="137">
        <f t="shared" si="29"/>
        <v>31.43</v>
      </c>
      <c r="I226" s="136">
        <f t="shared" si="29"/>
        <v>45.519999999999996</v>
      </c>
      <c r="J226" s="137">
        <f t="shared" si="29"/>
        <v>61.45000000000001</v>
      </c>
      <c r="K226" s="136">
        <f t="shared" si="29"/>
        <v>206.86999999999998</v>
      </c>
      <c r="L226" s="137">
        <f t="shared" si="29"/>
        <v>261.01</v>
      </c>
      <c r="M226" s="170">
        <f t="shared" si="29"/>
        <v>1405</v>
      </c>
      <c r="N226" s="171">
        <f t="shared" si="29"/>
        <v>1799</v>
      </c>
      <c r="O226" s="136">
        <f t="shared" si="29"/>
        <v>47.959999999999994</v>
      </c>
      <c r="P226" s="138">
        <f t="shared" si="29"/>
        <v>60.2</v>
      </c>
      <c r="Q226" s="29">
        <f t="shared" si="29"/>
        <v>1</v>
      </c>
      <c r="R226" s="337">
        <f>AVERAGE(M226:N226)</f>
        <v>1602</v>
      </c>
    </row>
    <row r="227" spans="1:18" ht="13.5" thickBot="1">
      <c r="A227" s="741"/>
      <c r="B227" s="687"/>
      <c r="C227" s="687"/>
      <c r="D227" s="687"/>
      <c r="E227" s="687"/>
      <c r="F227" s="687"/>
      <c r="G227" s="687"/>
      <c r="H227" s="687"/>
      <c r="I227" s="687"/>
      <c r="J227" s="687"/>
      <c r="K227" s="687"/>
      <c r="L227" s="687"/>
      <c r="M227" s="687"/>
      <c r="N227" s="687"/>
      <c r="O227" s="687"/>
      <c r="P227" s="742"/>
      <c r="Q227" s="13"/>
      <c r="R227" s="335"/>
    </row>
    <row r="228" spans="1:18" ht="12.75">
      <c r="A228" s="86"/>
      <c r="B228" s="689" t="s">
        <v>26</v>
      </c>
      <c r="C228" s="690"/>
      <c r="D228" s="691"/>
      <c r="E228" s="87">
        <v>42</v>
      </c>
      <c r="F228" s="87">
        <v>54</v>
      </c>
      <c r="G228" s="87">
        <f>E228*Q229/C229</f>
        <v>27.3</v>
      </c>
      <c r="H228" s="87">
        <f>F228*Q228/C229</f>
        <v>32.4</v>
      </c>
      <c r="I228" s="87">
        <v>47</v>
      </c>
      <c r="J228" s="87">
        <v>60</v>
      </c>
      <c r="K228" s="87">
        <v>203</v>
      </c>
      <c r="L228" s="88">
        <v>261</v>
      </c>
      <c r="M228" s="89">
        <v>1400</v>
      </c>
      <c r="N228" s="90">
        <v>1800</v>
      </c>
      <c r="O228" s="90">
        <v>45</v>
      </c>
      <c r="P228" s="91">
        <v>50</v>
      </c>
      <c r="Q228" s="332">
        <v>60</v>
      </c>
      <c r="R228" s="335"/>
    </row>
    <row r="229" spans="1:18" ht="13.5" thickBot="1">
      <c r="A229" s="92"/>
      <c r="B229" s="93" t="s">
        <v>28</v>
      </c>
      <c r="C229" s="692">
        <v>100</v>
      </c>
      <c r="D229" s="693"/>
      <c r="E229" s="557">
        <f>E226*C229/E228-C229</f>
        <v>-0.0714285714285694</v>
      </c>
      <c r="F229" s="557">
        <f>F226*C229/F228-C229</f>
        <v>3.8703703703703667</v>
      </c>
      <c r="G229" s="557">
        <f>G226*C229/G228-C229</f>
        <v>-8.315018315018321</v>
      </c>
      <c r="H229" s="557">
        <f>H226*C229/H228-C229</f>
        <v>-2.9938271604938222</v>
      </c>
      <c r="I229" s="557">
        <f>I226*C229/I228-C229</f>
        <v>-3.148936170212764</v>
      </c>
      <c r="J229" s="557">
        <f>J226*C229/J228-C229</f>
        <v>2.4166666666666856</v>
      </c>
      <c r="K229" s="557">
        <f>K226*C229/K228-C229</f>
        <v>1.9064039408866762</v>
      </c>
      <c r="L229" s="558">
        <f>L226*C229/L228-C229</f>
        <v>0.003831417624525102</v>
      </c>
      <c r="M229" s="557">
        <f>M226*C229/M228-C229</f>
        <v>0.3571428571428612</v>
      </c>
      <c r="N229" s="557">
        <f>N226*C229/N228-C229</f>
        <v>-0.055555555555557135</v>
      </c>
      <c r="O229" s="557">
        <f>O226*C229/O228-C229</f>
        <v>6.577777777777754</v>
      </c>
      <c r="P229" s="559">
        <f>P226*C229/P228-C229</f>
        <v>20.400000000000006</v>
      </c>
      <c r="Q229" s="334">
        <v>65</v>
      </c>
      <c r="R229" s="335"/>
    </row>
    <row r="243" spans="1:17" ht="15.75">
      <c r="A243" s="30"/>
      <c r="B243" s="5"/>
      <c r="C243" s="5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30"/>
    </row>
    <row r="244" spans="2:16" ht="16.5" thickBot="1">
      <c r="B244" s="5"/>
      <c r="C244" s="5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</row>
    <row r="245" spans="1:17" ht="51.75" thickBot="1">
      <c r="A245" s="83" t="s">
        <v>88</v>
      </c>
      <c r="B245" s="142" t="s">
        <v>22</v>
      </c>
      <c r="C245" s="725" t="s">
        <v>23</v>
      </c>
      <c r="D245" s="720"/>
      <c r="E245" s="725" t="s">
        <v>24</v>
      </c>
      <c r="F245" s="726"/>
      <c r="G245" s="726"/>
      <c r="H245" s="726"/>
      <c r="I245" s="726"/>
      <c r="J245" s="726"/>
      <c r="K245" s="726"/>
      <c r="L245" s="704"/>
      <c r="M245" s="696" t="s">
        <v>25</v>
      </c>
      <c r="N245" s="697"/>
      <c r="O245" s="727" t="s">
        <v>50</v>
      </c>
      <c r="P245" s="728"/>
      <c r="Q245" s="12"/>
    </row>
    <row r="246" spans="1:17" ht="13.5" thickBot="1">
      <c r="A246" s="674" t="s">
        <v>115</v>
      </c>
      <c r="B246" s="675"/>
      <c r="C246" s="721"/>
      <c r="D246" s="722"/>
      <c r="E246" s="733" t="s">
        <v>8</v>
      </c>
      <c r="F246" s="734"/>
      <c r="G246" s="734"/>
      <c r="H246" s="735"/>
      <c r="I246" s="736" t="s">
        <v>9</v>
      </c>
      <c r="J246" s="737"/>
      <c r="K246" s="736" t="s">
        <v>10</v>
      </c>
      <c r="L246" s="737"/>
      <c r="M246" s="698"/>
      <c r="N246" s="688"/>
      <c r="O246" s="729"/>
      <c r="P246" s="730"/>
      <c r="Q246" s="21"/>
    </row>
    <row r="247" spans="1:17" ht="13.5" thickBot="1">
      <c r="A247" s="676"/>
      <c r="B247" s="677"/>
      <c r="C247" s="723"/>
      <c r="D247" s="724"/>
      <c r="E247" s="703" t="s">
        <v>29</v>
      </c>
      <c r="F247" s="704"/>
      <c r="G247" s="705" t="s">
        <v>30</v>
      </c>
      <c r="H247" s="706"/>
      <c r="I247" s="738"/>
      <c r="J247" s="706"/>
      <c r="K247" s="739"/>
      <c r="L247" s="740"/>
      <c r="M247" s="699"/>
      <c r="N247" s="700"/>
      <c r="O247" s="731"/>
      <c r="P247" s="732"/>
      <c r="Q247" s="22"/>
    </row>
    <row r="248" spans="1:17" ht="16.5" thickBot="1">
      <c r="A248" s="77"/>
      <c r="B248" s="180" t="s">
        <v>0</v>
      </c>
      <c r="C248" s="72" t="s">
        <v>86</v>
      </c>
      <c r="D248" s="71" t="s">
        <v>87</v>
      </c>
      <c r="E248" s="70" t="s">
        <v>86</v>
      </c>
      <c r="F248" s="71" t="s">
        <v>87</v>
      </c>
      <c r="G248" s="72" t="s">
        <v>86</v>
      </c>
      <c r="H248" s="71" t="s">
        <v>87</v>
      </c>
      <c r="I248" s="70" t="s">
        <v>86</v>
      </c>
      <c r="J248" s="71" t="s">
        <v>87</v>
      </c>
      <c r="K248" s="70" t="s">
        <v>86</v>
      </c>
      <c r="L248" s="71" t="s">
        <v>87</v>
      </c>
      <c r="M248" s="70" t="s">
        <v>86</v>
      </c>
      <c r="N248" s="71" t="s">
        <v>87</v>
      </c>
      <c r="O248" s="70" t="s">
        <v>86</v>
      </c>
      <c r="P248" s="71" t="s">
        <v>87</v>
      </c>
      <c r="Q248" s="22"/>
    </row>
    <row r="249" spans="1:17" ht="25.5">
      <c r="A249" s="79">
        <v>134</v>
      </c>
      <c r="B249" s="146" t="s">
        <v>128</v>
      </c>
      <c r="C249" s="232">
        <v>150</v>
      </c>
      <c r="D249" s="233">
        <v>200</v>
      </c>
      <c r="E249" s="131">
        <v>4.69</v>
      </c>
      <c r="F249" s="130">
        <v>6.26</v>
      </c>
      <c r="G249" s="121">
        <v>3.53</v>
      </c>
      <c r="H249" s="122">
        <v>3.68</v>
      </c>
      <c r="I249" s="131">
        <v>5</v>
      </c>
      <c r="J249" s="130">
        <v>6.67</v>
      </c>
      <c r="K249" s="131">
        <v>14.6</v>
      </c>
      <c r="L249" s="130">
        <v>19.46</v>
      </c>
      <c r="M249" s="193">
        <v>143</v>
      </c>
      <c r="N249" s="9">
        <v>186</v>
      </c>
      <c r="O249" s="123">
        <v>0</v>
      </c>
      <c r="P249" s="124">
        <v>0</v>
      </c>
      <c r="Q249" s="23"/>
    </row>
    <row r="250" spans="1:17" ht="12.75">
      <c r="A250" s="79">
        <v>701</v>
      </c>
      <c r="B250" s="75" t="s">
        <v>33</v>
      </c>
      <c r="C250" s="68">
        <v>25</v>
      </c>
      <c r="D250" s="69">
        <v>30</v>
      </c>
      <c r="E250" s="31">
        <v>1.9</v>
      </c>
      <c r="F250" s="32">
        <v>2.28</v>
      </c>
      <c r="G250" s="31"/>
      <c r="H250" s="32"/>
      <c r="I250" s="31">
        <v>0.23</v>
      </c>
      <c r="J250" s="32">
        <v>0.27</v>
      </c>
      <c r="K250" s="31">
        <v>11.68</v>
      </c>
      <c r="L250" s="32">
        <v>14.01</v>
      </c>
      <c r="M250" s="42">
        <v>53</v>
      </c>
      <c r="N250" s="43">
        <v>64</v>
      </c>
      <c r="O250" s="49"/>
      <c r="P250" s="50"/>
      <c r="Q250" s="25"/>
    </row>
    <row r="251" spans="1:17" ht="12.75">
      <c r="A251" s="79">
        <v>7</v>
      </c>
      <c r="B251" s="146" t="s">
        <v>18</v>
      </c>
      <c r="C251" s="56">
        <v>6</v>
      </c>
      <c r="D251" s="57">
        <v>10</v>
      </c>
      <c r="E251" s="31">
        <v>1.56</v>
      </c>
      <c r="F251" s="32">
        <v>2.6</v>
      </c>
      <c r="G251" s="31">
        <v>1.56</v>
      </c>
      <c r="H251" s="32">
        <v>2.6</v>
      </c>
      <c r="I251" s="31">
        <v>1.52</v>
      </c>
      <c r="J251" s="32">
        <v>2.53</v>
      </c>
      <c r="K251" s="31">
        <v>0</v>
      </c>
      <c r="L251" s="32">
        <v>0</v>
      </c>
      <c r="M251" s="42">
        <v>21</v>
      </c>
      <c r="N251" s="43">
        <v>35</v>
      </c>
      <c r="O251" s="42"/>
      <c r="P251" s="43"/>
      <c r="Q251" s="25"/>
    </row>
    <row r="252" spans="1:18" ht="12.75">
      <c r="A252" s="79">
        <v>397</v>
      </c>
      <c r="B252" s="75" t="s">
        <v>11</v>
      </c>
      <c r="C252" s="33">
        <v>170</v>
      </c>
      <c r="D252" s="44">
        <v>200</v>
      </c>
      <c r="E252" s="31">
        <v>4.04</v>
      </c>
      <c r="F252" s="32">
        <v>4.76</v>
      </c>
      <c r="G252" s="31">
        <v>4.04</v>
      </c>
      <c r="H252" s="32">
        <v>4.76</v>
      </c>
      <c r="I252" s="31">
        <v>3.92</v>
      </c>
      <c r="J252" s="32">
        <v>4.61</v>
      </c>
      <c r="K252" s="31">
        <v>15.79</v>
      </c>
      <c r="L252" s="32">
        <v>17.66</v>
      </c>
      <c r="M252" s="42">
        <v>100</v>
      </c>
      <c r="N252" s="43">
        <v>120</v>
      </c>
      <c r="O252" s="42">
        <v>0.2</v>
      </c>
      <c r="P252" s="43">
        <v>0.24</v>
      </c>
      <c r="Q252" s="21"/>
      <c r="R252" s="335"/>
    </row>
    <row r="253" spans="1:18" ht="13.5" thickBot="1">
      <c r="A253" s="81"/>
      <c r="B253" s="144"/>
      <c r="C253" s="712" t="s">
        <v>6</v>
      </c>
      <c r="D253" s="695"/>
      <c r="E253" s="125">
        <f aca="true" t="shared" si="30" ref="E253:P253">SUM(E249:E252)</f>
        <v>12.190000000000001</v>
      </c>
      <c r="F253" s="126">
        <f t="shared" si="30"/>
        <v>15.899999999999999</v>
      </c>
      <c r="G253" s="125">
        <f t="shared" si="30"/>
        <v>9.129999999999999</v>
      </c>
      <c r="H253" s="126">
        <f t="shared" si="30"/>
        <v>11.04</v>
      </c>
      <c r="I253" s="125">
        <f t="shared" si="30"/>
        <v>10.67</v>
      </c>
      <c r="J253" s="126">
        <f t="shared" si="30"/>
        <v>14.079999999999998</v>
      </c>
      <c r="K253" s="125">
        <f t="shared" si="30"/>
        <v>42.07</v>
      </c>
      <c r="L253" s="126">
        <f t="shared" si="30"/>
        <v>51.129999999999995</v>
      </c>
      <c r="M253" s="226">
        <f t="shared" si="30"/>
        <v>317</v>
      </c>
      <c r="N253" s="126">
        <f t="shared" si="30"/>
        <v>405</v>
      </c>
      <c r="O253" s="125">
        <f t="shared" si="30"/>
        <v>0.2</v>
      </c>
      <c r="P253" s="127">
        <f t="shared" si="30"/>
        <v>0.24</v>
      </c>
      <c r="Q253" s="26">
        <f>R253/R277</f>
        <v>0.22797600252604988</v>
      </c>
      <c r="R253" s="339">
        <f>AVERAGE(M253:N253)</f>
        <v>361</v>
      </c>
    </row>
    <row r="254" spans="1:18" ht="15.75">
      <c r="A254" s="84"/>
      <c r="B254" s="181" t="s">
        <v>1</v>
      </c>
      <c r="C254" s="128"/>
      <c r="D254" s="129"/>
      <c r="E254" s="86"/>
      <c r="F254" s="130" t="s">
        <v>7</v>
      </c>
      <c r="G254" s="131"/>
      <c r="H254" s="130"/>
      <c r="I254" s="131"/>
      <c r="J254" s="130"/>
      <c r="K254" s="131"/>
      <c r="L254" s="130" t="s">
        <v>7</v>
      </c>
      <c r="M254" s="131"/>
      <c r="N254" s="129"/>
      <c r="O254" s="86"/>
      <c r="P254" s="132"/>
      <c r="Q254" s="24"/>
      <c r="R254" s="335"/>
    </row>
    <row r="255" spans="1:18" ht="12.75">
      <c r="A255" s="79"/>
      <c r="B255" s="199" t="s">
        <v>124</v>
      </c>
      <c r="C255" s="104">
        <v>100</v>
      </c>
      <c r="D255" s="57">
        <v>90</v>
      </c>
      <c r="E255" s="201">
        <v>1.5</v>
      </c>
      <c r="F255" s="201">
        <v>1.35</v>
      </c>
      <c r="G255" s="107"/>
      <c r="H255" s="108"/>
      <c r="I255" s="107">
        <v>0.5</v>
      </c>
      <c r="J255" s="326">
        <v>0.45</v>
      </c>
      <c r="K255" s="215">
        <v>26.25</v>
      </c>
      <c r="L255" s="215">
        <v>25.31</v>
      </c>
      <c r="M255" s="16">
        <v>96</v>
      </c>
      <c r="N255" s="301">
        <v>86</v>
      </c>
      <c r="O255" s="196">
        <v>10</v>
      </c>
      <c r="P255" s="150">
        <v>9</v>
      </c>
      <c r="Q255" s="26"/>
      <c r="R255" s="335"/>
    </row>
    <row r="256" spans="1:18" ht="13.5" thickBot="1">
      <c r="A256" s="81"/>
      <c r="B256" s="144"/>
      <c r="C256" s="712" t="s">
        <v>6</v>
      </c>
      <c r="D256" s="695"/>
      <c r="E256" s="125">
        <f>SUM(E255)</f>
        <v>1.5</v>
      </c>
      <c r="F256" s="126">
        <f>SUM(F255)</f>
        <v>1.35</v>
      </c>
      <c r="G256" s="125"/>
      <c r="H256" s="126"/>
      <c r="I256" s="125">
        <f aca="true" t="shared" si="31" ref="I256:P256">SUM(I255)</f>
        <v>0.5</v>
      </c>
      <c r="J256" s="126">
        <f t="shared" si="31"/>
        <v>0.45</v>
      </c>
      <c r="K256" s="125">
        <f t="shared" si="31"/>
        <v>26.25</v>
      </c>
      <c r="L256" s="126">
        <f t="shared" si="31"/>
        <v>25.31</v>
      </c>
      <c r="M256" s="125">
        <f t="shared" si="31"/>
        <v>96</v>
      </c>
      <c r="N256" s="126">
        <f t="shared" si="31"/>
        <v>86</v>
      </c>
      <c r="O256" s="125">
        <f t="shared" si="31"/>
        <v>10</v>
      </c>
      <c r="P256" s="126">
        <f t="shared" si="31"/>
        <v>9</v>
      </c>
      <c r="Q256" s="26">
        <f>R256/R277</f>
        <v>0.057467634985790966</v>
      </c>
      <c r="R256" s="339">
        <f>AVERAGE(M256:N256)</f>
        <v>91</v>
      </c>
    </row>
    <row r="257" spans="1:18" ht="15.75">
      <c r="A257" s="84"/>
      <c r="B257" s="181" t="s">
        <v>2</v>
      </c>
      <c r="C257" s="128"/>
      <c r="D257" s="129"/>
      <c r="E257" s="86"/>
      <c r="F257" s="130"/>
      <c r="G257" s="131"/>
      <c r="H257" s="130"/>
      <c r="I257" s="131"/>
      <c r="J257" s="130"/>
      <c r="K257" s="131"/>
      <c r="L257" s="130"/>
      <c r="M257" s="131"/>
      <c r="N257" s="124"/>
      <c r="O257" s="123"/>
      <c r="P257" s="132"/>
      <c r="Q257" s="27"/>
      <c r="R257" s="335"/>
    </row>
    <row r="258" spans="1:18" ht="12.75">
      <c r="A258" s="303">
        <v>48</v>
      </c>
      <c r="B258" s="221" t="s">
        <v>145</v>
      </c>
      <c r="C258" s="104">
        <v>40</v>
      </c>
      <c r="D258" s="105">
        <v>60</v>
      </c>
      <c r="E258" s="31">
        <v>0.9</v>
      </c>
      <c r="F258" s="32">
        <v>1.35</v>
      </c>
      <c r="G258" s="31"/>
      <c r="H258" s="32"/>
      <c r="I258" s="31">
        <v>2.2</v>
      </c>
      <c r="J258" s="32">
        <v>3.6</v>
      </c>
      <c r="K258" s="31">
        <v>4.61</v>
      </c>
      <c r="L258" s="32">
        <v>6.92</v>
      </c>
      <c r="M258" s="42">
        <v>37</v>
      </c>
      <c r="N258" s="43">
        <v>55</v>
      </c>
      <c r="O258" s="42">
        <v>2.6</v>
      </c>
      <c r="P258" s="43">
        <v>3.9</v>
      </c>
      <c r="Q258" s="27"/>
      <c r="R258" s="335"/>
    </row>
    <row r="259" spans="1:18" ht="12.75">
      <c r="A259" s="79">
        <v>72</v>
      </c>
      <c r="B259" s="146" t="s">
        <v>35</v>
      </c>
      <c r="C259" s="98">
        <v>150</v>
      </c>
      <c r="D259" s="99">
        <v>200</v>
      </c>
      <c r="E259" s="31">
        <v>2.94</v>
      </c>
      <c r="F259" s="32">
        <v>3.69</v>
      </c>
      <c r="G259" s="31">
        <v>2.94</v>
      </c>
      <c r="H259" s="32">
        <v>3.69</v>
      </c>
      <c r="I259" s="31">
        <v>3.6</v>
      </c>
      <c r="J259" s="32">
        <v>4.77</v>
      </c>
      <c r="K259" s="31">
        <v>6.76</v>
      </c>
      <c r="L259" s="32">
        <v>9.96</v>
      </c>
      <c r="M259" s="42">
        <v>80</v>
      </c>
      <c r="N259" s="43">
        <v>107</v>
      </c>
      <c r="O259" s="42">
        <v>7.11</v>
      </c>
      <c r="P259" s="43">
        <v>9.48</v>
      </c>
      <c r="Q259" s="27"/>
      <c r="R259" s="335"/>
    </row>
    <row r="260" spans="1:18" ht="12.75">
      <c r="A260" s="79">
        <v>288</v>
      </c>
      <c r="B260" s="327" t="s">
        <v>152</v>
      </c>
      <c r="C260" s="60" t="s">
        <v>19</v>
      </c>
      <c r="D260" s="61" t="s">
        <v>44</v>
      </c>
      <c r="E260" s="31">
        <v>3.69</v>
      </c>
      <c r="F260" s="32">
        <v>5.17</v>
      </c>
      <c r="G260" s="31">
        <v>3.3</v>
      </c>
      <c r="H260" s="32">
        <v>4.8</v>
      </c>
      <c r="I260" s="31">
        <v>4.02</v>
      </c>
      <c r="J260" s="32">
        <v>5.63</v>
      </c>
      <c r="K260" s="31">
        <v>7.02</v>
      </c>
      <c r="L260" s="32">
        <v>9.83</v>
      </c>
      <c r="M260" s="42">
        <v>96</v>
      </c>
      <c r="N260" s="43">
        <v>134</v>
      </c>
      <c r="O260" s="42">
        <v>0.25</v>
      </c>
      <c r="P260" s="97">
        <v>0.35</v>
      </c>
      <c r="Q260" s="27"/>
      <c r="R260" s="335"/>
    </row>
    <row r="261" spans="1:18" ht="12.75">
      <c r="A261" s="85">
        <v>336</v>
      </c>
      <c r="B261" s="112" t="s">
        <v>3</v>
      </c>
      <c r="C261" s="100">
        <v>110</v>
      </c>
      <c r="D261" s="101">
        <v>130</v>
      </c>
      <c r="E261" s="107">
        <v>0.72</v>
      </c>
      <c r="F261" s="108">
        <v>0.85</v>
      </c>
      <c r="G261" s="107">
        <v>0.04</v>
      </c>
      <c r="H261" s="108">
        <v>0.04</v>
      </c>
      <c r="I261" s="107">
        <v>2.86</v>
      </c>
      <c r="J261" s="108">
        <v>3.38</v>
      </c>
      <c r="K261" s="107">
        <v>12.35</v>
      </c>
      <c r="L261" s="108">
        <v>14.16</v>
      </c>
      <c r="M261" s="111">
        <v>79</v>
      </c>
      <c r="N261" s="150">
        <v>98</v>
      </c>
      <c r="O261" s="111">
        <v>17.16</v>
      </c>
      <c r="P261" s="150">
        <v>22.3</v>
      </c>
      <c r="Q261" s="27"/>
      <c r="R261" s="335"/>
    </row>
    <row r="262" spans="1:18" ht="12.75">
      <c r="A262" s="79">
        <v>376</v>
      </c>
      <c r="B262" s="146" t="s">
        <v>112</v>
      </c>
      <c r="C262" s="64">
        <v>150</v>
      </c>
      <c r="D262" s="44">
        <v>200</v>
      </c>
      <c r="E262" s="107">
        <v>0.33</v>
      </c>
      <c r="F262" s="108">
        <v>0.59</v>
      </c>
      <c r="G262" s="201"/>
      <c r="H262" s="215"/>
      <c r="I262" s="107">
        <v>0.02</v>
      </c>
      <c r="J262" s="108">
        <v>0.04</v>
      </c>
      <c r="K262" s="201">
        <v>20.82</v>
      </c>
      <c r="L262" s="215">
        <v>27.76</v>
      </c>
      <c r="M262" s="111">
        <v>84</v>
      </c>
      <c r="N262" s="150">
        <v>113</v>
      </c>
      <c r="O262" s="111">
        <v>0.3</v>
      </c>
      <c r="P262" s="150">
        <v>0.4</v>
      </c>
      <c r="Q262" s="27"/>
      <c r="R262" s="335"/>
    </row>
    <row r="263" spans="1:18" ht="12.75">
      <c r="A263" s="79">
        <v>700</v>
      </c>
      <c r="B263" s="75" t="s">
        <v>14</v>
      </c>
      <c r="C263" s="62">
        <v>40</v>
      </c>
      <c r="D263" s="63">
        <v>50</v>
      </c>
      <c r="E263" s="164">
        <v>3.08</v>
      </c>
      <c r="F263" s="165">
        <v>4</v>
      </c>
      <c r="G263" s="164"/>
      <c r="H263" s="165"/>
      <c r="I263" s="164">
        <v>0.53</v>
      </c>
      <c r="J263" s="165">
        <v>0.66</v>
      </c>
      <c r="K263" s="164">
        <v>15.08</v>
      </c>
      <c r="L263" s="165">
        <v>18.85</v>
      </c>
      <c r="M263" s="166">
        <v>80</v>
      </c>
      <c r="N263" s="167">
        <v>100</v>
      </c>
      <c r="O263" s="302"/>
      <c r="P263" s="173"/>
      <c r="Q263" s="21"/>
      <c r="R263" s="335"/>
    </row>
    <row r="264" spans="1:18" ht="13.5" thickBot="1">
      <c r="A264" s="81"/>
      <c r="B264" s="144"/>
      <c r="C264" s="712" t="s">
        <v>6</v>
      </c>
      <c r="D264" s="695"/>
      <c r="E264" s="125">
        <f aca="true" t="shared" si="32" ref="E264:P264">SUM(E258:E263)</f>
        <v>11.66</v>
      </c>
      <c r="F264" s="126">
        <f t="shared" si="32"/>
        <v>15.65</v>
      </c>
      <c r="G264" s="125">
        <f t="shared" si="32"/>
        <v>6.28</v>
      </c>
      <c r="H264" s="126">
        <f t="shared" si="32"/>
        <v>8.53</v>
      </c>
      <c r="I264" s="125">
        <f t="shared" si="32"/>
        <v>13.229999999999999</v>
      </c>
      <c r="J264" s="126">
        <f t="shared" si="32"/>
        <v>18.08</v>
      </c>
      <c r="K264" s="125">
        <f t="shared" si="32"/>
        <v>66.64</v>
      </c>
      <c r="L264" s="126">
        <f t="shared" si="32"/>
        <v>87.48000000000002</v>
      </c>
      <c r="M264" s="125">
        <f t="shared" si="32"/>
        <v>456</v>
      </c>
      <c r="N264" s="126">
        <f t="shared" si="32"/>
        <v>607</v>
      </c>
      <c r="O264" s="125">
        <f t="shared" si="32"/>
        <v>27.42</v>
      </c>
      <c r="P264" s="126">
        <f t="shared" si="32"/>
        <v>36.43</v>
      </c>
      <c r="Q264" s="26">
        <f>R264/R277</f>
        <v>0.33564887906536156</v>
      </c>
      <c r="R264" s="339">
        <f>AVERAGE(M264:N264)</f>
        <v>531.5</v>
      </c>
    </row>
    <row r="265" spans="1:18" ht="15.75">
      <c r="A265" s="84"/>
      <c r="B265" s="181" t="s">
        <v>54</v>
      </c>
      <c r="C265" s="128"/>
      <c r="D265" s="129"/>
      <c r="E265" s="86"/>
      <c r="F265" s="130"/>
      <c r="G265" s="131"/>
      <c r="H265" s="130"/>
      <c r="I265" s="131"/>
      <c r="J265" s="130"/>
      <c r="K265" s="131"/>
      <c r="L265" s="130"/>
      <c r="M265" s="131"/>
      <c r="N265" s="124"/>
      <c r="O265" s="123"/>
      <c r="P265" s="132"/>
      <c r="Q265" s="26"/>
      <c r="R265" s="335"/>
    </row>
    <row r="266" spans="1:18" ht="12.75">
      <c r="A266" s="79">
        <v>401</v>
      </c>
      <c r="B266" s="85" t="s">
        <v>39</v>
      </c>
      <c r="C266" s="17">
        <v>150</v>
      </c>
      <c r="D266" s="57">
        <v>180</v>
      </c>
      <c r="E266" s="164">
        <v>4.35</v>
      </c>
      <c r="F266" s="165">
        <v>5.8</v>
      </c>
      <c r="G266" s="107">
        <v>4.35</v>
      </c>
      <c r="H266" s="165">
        <v>5.8</v>
      </c>
      <c r="I266" s="212">
        <v>3.75</v>
      </c>
      <c r="J266" s="216">
        <v>5</v>
      </c>
      <c r="K266" s="164">
        <v>6</v>
      </c>
      <c r="L266" s="165">
        <v>8</v>
      </c>
      <c r="M266" s="166">
        <v>75</v>
      </c>
      <c r="N266" s="167">
        <v>100</v>
      </c>
      <c r="O266" s="196">
        <v>1.05</v>
      </c>
      <c r="P266" s="108">
        <v>1.4</v>
      </c>
      <c r="Q266" s="26"/>
      <c r="R266" s="335"/>
    </row>
    <row r="267" spans="1:18" ht="12.75">
      <c r="A267" s="79" t="s">
        <v>108</v>
      </c>
      <c r="B267" s="146" t="s">
        <v>40</v>
      </c>
      <c r="C267" s="58">
        <v>50</v>
      </c>
      <c r="D267" s="105">
        <v>60</v>
      </c>
      <c r="E267" s="274">
        <v>2.88</v>
      </c>
      <c r="F267" s="108">
        <v>3.45</v>
      </c>
      <c r="G267" s="169">
        <v>0.8</v>
      </c>
      <c r="H267" s="168">
        <v>0.88</v>
      </c>
      <c r="I267" s="201">
        <v>4.78</v>
      </c>
      <c r="J267" s="215">
        <v>5.73</v>
      </c>
      <c r="K267" s="107">
        <v>16.45</v>
      </c>
      <c r="L267" s="108">
        <v>19.74</v>
      </c>
      <c r="M267" s="111">
        <v>115</v>
      </c>
      <c r="N267" s="150">
        <v>130</v>
      </c>
      <c r="O267" s="196">
        <v>0.03</v>
      </c>
      <c r="P267" s="150">
        <v>0.04</v>
      </c>
      <c r="Q267" s="28"/>
      <c r="R267" s="335"/>
    </row>
    <row r="268" spans="1:18" ht="13.5" thickBot="1">
      <c r="A268" s="81"/>
      <c r="B268" s="144"/>
      <c r="C268" s="712" t="s">
        <v>6</v>
      </c>
      <c r="D268" s="695"/>
      <c r="E268" s="133">
        <f aca="true" t="shared" si="33" ref="E268:P268">SUM(E266:E267)</f>
        <v>7.2299999999999995</v>
      </c>
      <c r="F268" s="134">
        <f t="shared" si="33"/>
        <v>9.25</v>
      </c>
      <c r="G268" s="133">
        <f t="shared" si="33"/>
        <v>5.1499999999999995</v>
      </c>
      <c r="H268" s="134">
        <f t="shared" si="33"/>
        <v>6.68</v>
      </c>
      <c r="I268" s="133">
        <f t="shared" si="33"/>
        <v>8.530000000000001</v>
      </c>
      <c r="J268" s="134">
        <f t="shared" si="33"/>
        <v>10.73</v>
      </c>
      <c r="K268" s="133">
        <f t="shared" si="33"/>
        <v>22.45</v>
      </c>
      <c r="L268" s="353">
        <f>SUM(L266:L267)</f>
        <v>27.74</v>
      </c>
      <c r="M268" s="133">
        <f t="shared" si="33"/>
        <v>190</v>
      </c>
      <c r="N268" s="134">
        <f t="shared" si="33"/>
        <v>230</v>
      </c>
      <c r="O268" s="133">
        <f t="shared" si="33"/>
        <v>1.08</v>
      </c>
      <c r="P268" s="134">
        <f t="shared" si="33"/>
        <v>1.44</v>
      </c>
      <c r="Q268" s="26">
        <f>R268/R277</f>
        <v>0.13261761919797915</v>
      </c>
      <c r="R268" s="339">
        <f>AVERAGE(M268:N268)</f>
        <v>210</v>
      </c>
    </row>
    <row r="269" spans="1:18" ht="15.75">
      <c r="A269" s="84"/>
      <c r="B269" s="183" t="s">
        <v>53</v>
      </c>
      <c r="C269" s="222"/>
      <c r="D269" s="229"/>
      <c r="E269" s="86"/>
      <c r="F269" s="130"/>
      <c r="G269" s="131"/>
      <c r="H269" s="130"/>
      <c r="I269" s="131"/>
      <c r="J269" s="130"/>
      <c r="K269" s="131"/>
      <c r="L269" s="130"/>
      <c r="M269" s="131"/>
      <c r="N269" s="124"/>
      <c r="O269" s="123"/>
      <c r="P269" s="132"/>
      <c r="Q269" s="27"/>
      <c r="R269" s="335"/>
    </row>
    <row r="270" spans="1:18" ht="12.75">
      <c r="A270" s="85"/>
      <c r="B270" s="146" t="s">
        <v>98</v>
      </c>
      <c r="C270" s="104" t="s">
        <v>76</v>
      </c>
      <c r="D270" s="305">
        <v>60</v>
      </c>
      <c r="E270" s="212">
        <v>2.5</v>
      </c>
      <c r="F270" s="216">
        <v>6</v>
      </c>
      <c r="G270" s="213">
        <v>2.5</v>
      </c>
      <c r="H270" s="214">
        <v>5.6</v>
      </c>
      <c r="I270" s="212">
        <v>2.3</v>
      </c>
      <c r="J270" s="216">
        <v>6.5</v>
      </c>
      <c r="K270" s="164">
        <v>0</v>
      </c>
      <c r="L270" s="165">
        <v>0.48</v>
      </c>
      <c r="M270" s="276">
        <v>30</v>
      </c>
      <c r="N270" s="288">
        <v>156</v>
      </c>
      <c r="O270" s="166"/>
      <c r="P270" s="167"/>
      <c r="Q270" s="27"/>
      <c r="R270" s="335"/>
    </row>
    <row r="271" spans="1:18" ht="12.75">
      <c r="A271" s="325"/>
      <c r="B271" s="20" t="s">
        <v>143</v>
      </c>
      <c r="C271" s="58">
        <v>30</v>
      </c>
      <c r="D271" s="59">
        <v>40</v>
      </c>
      <c r="E271" s="109">
        <v>0.32</v>
      </c>
      <c r="F271" s="250">
        <v>0.48</v>
      </c>
      <c r="G271" s="109"/>
      <c r="H271" s="250"/>
      <c r="I271" s="247">
        <v>0.03</v>
      </c>
      <c r="J271" s="250">
        <v>0.06</v>
      </c>
      <c r="K271" s="247">
        <v>1</v>
      </c>
      <c r="L271" s="253">
        <v>1.5</v>
      </c>
      <c r="M271" s="111">
        <v>5</v>
      </c>
      <c r="N271" s="150">
        <v>8</v>
      </c>
      <c r="O271" s="111">
        <v>0.8</v>
      </c>
      <c r="P271" s="150">
        <v>1.2</v>
      </c>
      <c r="Q271" s="27"/>
      <c r="R271" s="335"/>
    </row>
    <row r="272" spans="1:18" ht="12.75">
      <c r="A272" s="79">
        <v>204</v>
      </c>
      <c r="B272" s="146" t="s">
        <v>66</v>
      </c>
      <c r="C272" s="234">
        <v>110</v>
      </c>
      <c r="D272" s="99">
        <v>130</v>
      </c>
      <c r="E272" s="36">
        <v>2.5</v>
      </c>
      <c r="F272" s="37">
        <v>2.96</v>
      </c>
      <c r="G272" s="31">
        <v>1.99</v>
      </c>
      <c r="H272" s="32">
        <v>2.36</v>
      </c>
      <c r="I272" s="36">
        <v>4.22</v>
      </c>
      <c r="J272" s="236">
        <v>4.99</v>
      </c>
      <c r="K272" s="36">
        <v>14.1</v>
      </c>
      <c r="L272" s="37">
        <v>16.52</v>
      </c>
      <c r="M272" s="36">
        <v>113</v>
      </c>
      <c r="N272" s="37">
        <v>133</v>
      </c>
      <c r="O272" s="42">
        <v>10.5</v>
      </c>
      <c r="P272" s="43">
        <v>13.65</v>
      </c>
      <c r="Q272" s="27"/>
      <c r="R272" s="335"/>
    </row>
    <row r="273" spans="1:18" ht="12.75">
      <c r="A273" s="79">
        <v>1</v>
      </c>
      <c r="B273" s="238" t="s">
        <v>83</v>
      </c>
      <c r="C273" s="54" t="s">
        <v>78</v>
      </c>
      <c r="D273" s="55" t="s">
        <v>55</v>
      </c>
      <c r="E273" s="201">
        <v>2.35</v>
      </c>
      <c r="F273" s="215">
        <v>3.1</v>
      </c>
      <c r="G273" s="107">
        <v>0.06</v>
      </c>
      <c r="H273" s="108">
        <v>0.1</v>
      </c>
      <c r="I273" s="107">
        <v>3.32</v>
      </c>
      <c r="J273" s="108">
        <v>3.4</v>
      </c>
      <c r="K273" s="107">
        <v>14.84</v>
      </c>
      <c r="L273" s="108">
        <v>19.77</v>
      </c>
      <c r="M273" s="111">
        <v>95</v>
      </c>
      <c r="N273" s="150">
        <v>115</v>
      </c>
      <c r="O273" s="49"/>
      <c r="P273" s="50"/>
      <c r="Q273" s="27"/>
      <c r="R273" s="335"/>
    </row>
    <row r="274" spans="1:18" ht="12.75">
      <c r="A274" s="79"/>
      <c r="B274" s="146" t="s">
        <v>164</v>
      </c>
      <c r="C274" s="56">
        <v>5</v>
      </c>
      <c r="D274" s="57">
        <v>10</v>
      </c>
      <c r="E274" s="31">
        <v>1.56</v>
      </c>
      <c r="F274" s="32">
        <v>2.6</v>
      </c>
      <c r="G274" s="31"/>
      <c r="H274" s="32"/>
      <c r="I274" s="31">
        <v>1.52</v>
      </c>
      <c r="J274" s="32">
        <v>2.53</v>
      </c>
      <c r="K274" s="31">
        <v>0</v>
      </c>
      <c r="L274" s="32">
        <v>0</v>
      </c>
      <c r="M274" s="42">
        <v>21</v>
      </c>
      <c r="N274" s="43">
        <v>35</v>
      </c>
      <c r="O274" s="42"/>
      <c r="P274" s="43"/>
      <c r="Q274" s="27"/>
      <c r="R274" s="335"/>
    </row>
    <row r="275" spans="1:18" ht="12.75">
      <c r="A275" s="79">
        <v>392</v>
      </c>
      <c r="B275" s="74" t="s">
        <v>49</v>
      </c>
      <c r="C275" s="67">
        <v>170</v>
      </c>
      <c r="D275" s="61">
        <v>200</v>
      </c>
      <c r="E275" s="36">
        <v>0.05</v>
      </c>
      <c r="F275" s="37">
        <v>0.06</v>
      </c>
      <c r="G275" s="31"/>
      <c r="H275" s="32"/>
      <c r="I275" s="36">
        <v>0.02</v>
      </c>
      <c r="J275" s="37">
        <v>0.02</v>
      </c>
      <c r="K275" s="36">
        <v>7.92</v>
      </c>
      <c r="L275" s="37">
        <v>9.32</v>
      </c>
      <c r="M275" s="36">
        <v>32</v>
      </c>
      <c r="N275" s="48">
        <v>37</v>
      </c>
      <c r="O275" s="42">
        <v>0.015</v>
      </c>
      <c r="P275" s="43">
        <v>0.02</v>
      </c>
      <c r="Q275" s="21"/>
      <c r="R275" s="335"/>
    </row>
    <row r="276" spans="1:18" ht="13.5" thickBot="1">
      <c r="A276" s="81"/>
      <c r="B276" s="81"/>
      <c r="C276" s="712" t="s">
        <v>6</v>
      </c>
      <c r="D276" s="758"/>
      <c r="E276" s="139">
        <f aca="true" t="shared" si="34" ref="E276:P276">SUM(E270:E275)</f>
        <v>9.280000000000001</v>
      </c>
      <c r="F276" s="458">
        <f t="shared" si="34"/>
        <v>15.200000000000001</v>
      </c>
      <c r="G276" s="139">
        <f t="shared" si="34"/>
        <v>4.55</v>
      </c>
      <c r="H276" s="458">
        <f t="shared" si="34"/>
        <v>8.059999999999999</v>
      </c>
      <c r="I276" s="139">
        <f t="shared" si="34"/>
        <v>11.409999999999998</v>
      </c>
      <c r="J276" s="139">
        <f t="shared" si="34"/>
        <v>17.5</v>
      </c>
      <c r="K276" s="139">
        <f t="shared" si="34"/>
        <v>37.86</v>
      </c>
      <c r="L276" s="458">
        <f t="shared" si="34"/>
        <v>47.589999999999996</v>
      </c>
      <c r="M276" s="139">
        <f t="shared" si="34"/>
        <v>296</v>
      </c>
      <c r="N276" s="458">
        <f t="shared" si="34"/>
        <v>484</v>
      </c>
      <c r="O276" s="139">
        <f t="shared" si="34"/>
        <v>11.315000000000001</v>
      </c>
      <c r="P276" s="330">
        <f t="shared" si="34"/>
        <v>14.87</v>
      </c>
      <c r="Q276" s="26">
        <f>R276/R277</f>
        <v>0.24628986422481844</v>
      </c>
      <c r="R276" s="338">
        <f>AVERAGE(M276:N276)</f>
        <v>390</v>
      </c>
    </row>
    <row r="277" spans="1:18" ht="13.5" thickBot="1">
      <c r="A277" s="135"/>
      <c r="B277" s="147"/>
      <c r="C277" s="750" t="s">
        <v>15</v>
      </c>
      <c r="D277" s="718"/>
      <c r="E277" s="136">
        <f aca="true" t="shared" si="35" ref="E277:Q277">SUM(E253+E256+E264+E268+E276)</f>
        <v>41.86</v>
      </c>
      <c r="F277" s="137">
        <f t="shared" si="35"/>
        <v>57.35</v>
      </c>
      <c r="G277" s="136">
        <f t="shared" si="35"/>
        <v>25.11</v>
      </c>
      <c r="H277" s="137">
        <f t="shared" si="35"/>
        <v>34.31</v>
      </c>
      <c r="I277" s="136">
        <f t="shared" si="35"/>
        <v>44.339999999999996</v>
      </c>
      <c r="J277" s="137">
        <f t="shared" si="35"/>
        <v>60.84</v>
      </c>
      <c r="K277" s="136">
        <f t="shared" si="35"/>
        <v>195.26999999999998</v>
      </c>
      <c r="L277" s="137">
        <f t="shared" si="35"/>
        <v>239.25000000000003</v>
      </c>
      <c r="M277" s="170">
        <f t="shared" si="35"/>
        <v>1355</v>
      </c>
      <c r="N277" s="171">
        <f t="shared" si="35"/>
        <v>1812</v>
      </c>
      <c r="O277" s="136">
        <f t="shared" si="35"/>
        <v>50.015</v>
      </c>
      <c r="P277" s="138">
        <f t="shared" si="35"/>
        <v>61.98</v>
      </c>
      <c r="Q277" s="29">
        <f t="shared" si="35"/>
        <v>1</v>
      </c>
      <c r="R277" s="338">
        <f>AVERAGE(M277:N277)</f>
        <v>1583.5</v>
      </c>
    </row>
    <row r="278" spans="1:18" ht="13.5" thickBot="1">
      <c r="A278" s="686"/>
      <c r="B278" s="687"/>
      <c r="C278" s="687"/>
      <c r="D278" s="687"/>
      <c r="E278" s="687"/>
      <c r="F278" s="687"/>
      <c r="G278" s="687"/>
      <c r="H278" s="687"/>
      <c r="I278" s="687"/>
      <c r="J278" s="687"/>
      <c r="K278" s="687"/>
      <c r="L278" s="687"/>
      <c r="M278" s="687"/>
      <c r="N278" s="687"/>
      <c r="O278" s="687"/>
      <c r="P278" s="688"/>
      <c r="Q278" s="13"/>
      <c r="R278" s="335"/>
    </row>
    <row r="279" spans="1:18" ht="12.75">
      <c r="A279" s="86"/>
      <c r="B279" s="689" t="s">
        <v>26</v>
      </c>
      <c r="C279" s="690"/>
      <c r="D279" s="691"/>
      <c r="E279" s="87">
        <v>42</v>
      </c>
      <c r="F279" s="87">
        <v>54</v>
      </c>
      <c r="G279" s="87">
        <f>E279*Q280/C280</f>
        <v>27.3</v>
      </c>
      <c r="H279" s="87">
        <f>F279*Q279/C280</f>
        <v>32.4</v>
      </c>
      <c r="I279" s="87">
        <v>47</v>
      </c>
      <c r="J279" s="87">
        <v>60</v>
      </c>
      <c r="K279" s="87">
        <v>203</v>
      </c>
      <c r="L279" s="88">
        <v>261</v>
      </c>
      <c r="M279" s="89">
        <v>1400</v>
      </c>
      <c r="N279" s="90">
        <v>1800</v>
      </c>
      <c r="O279" s="90">
        <v>45</v>
      </c>
      <c r="P279" s="91">
        <v>50</v>
      </c>
      <c r="Q279" s="332">
        <v>60</v>
      </c>
      <c r="R279" s="335"/>
    </row>
    <row r="280" spans="1:17" ht="13.5" thickBot="1">
      <c r="A280" s="92"/>
      <c r="B280" s="93" t="s">
        <v>28</v>
      </c>
      <c r="C280" s="692">
        <v>100</v>
      </c>
      <c r="D280" s="693"/>
      <c r="E280" s="557">
        <f>E277*C280/E279-C280</f>
        <v>-0.3333333333333286</v>
      </c>
      <c r="F280" s="557">
        <f>F277*C280/F279-C280</f>
        <v>6.2037037037037095</v>
      </c>
      <c r="G280" s="557">
        <f>G277*C280/G279-C280</f>
        <v>-8.021978021978029</v>
      </c>
      <c r="H280" s="557">
        <f>H277*C280/H279-C280</f>
        <v>5.8950617283950635</v>
      </c>
      <c r="I280" s="557">
        <f>I277*C280/I279-C280</f>
        <v>-5.659574468085111</v>
      </c>
      <c r="J280" s="557">
        <f>J277*C280/J279-C280</f>
        <v>1.4000000000000057</v>
      </c>
      <c r="K280" s="557">
        <f>K277*C280/K279-C280</f>
        <v>-3.807881773399018</v>
      </c>
      <c r="L280" s="558">
        <f>L277*C280/L279-C280</f>
        <v>-8.333333333333314</v>
      </c>
      <c r="M280" s="557">
        <f>M277*C280/M279-C280</f>
        <v>-3.214285714285708</v>
      </c>
      <c r="N280" s="557">
        <f>N277*C280/N279-C280</f>
        <v>0.6666666666666714</v>
      </c>
      <c r="O280" s="557">
        <f>O277*C280/O279-C280</f>
        <v>11.144444444444446</v>
      </c>
      <c r="P280" s="559">
        <f>P277*C280/P279-C280</f>
        <v>23.959999999999994</v>
      </c>
      <c r="Q280" s="334">
        <v>65</v>
      </c>
    </row>
    <row r="293" spans="1:17" ht="15.75">
      <c r="A293" s="30"/>
      <c r="B293" s="5"/>
      <c r="C293" s="5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30"/>
    </row>
    <row r="294" spans="2:16" ht="16.5" thickBot="1">
      <c r="B294" s="5"/>
      <c r="C294" s="5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</row>
    <row r="295" spans="1:18" ht="51.75" thickBot="1">
      <c r="A295" s="83" t="s">
        <v>88</v>
      </c>
      <c r="B295" s="82" t="s">
        <v>22</v>
      </c>
      <c r="C295" s="725" t="s">
        <v>23</v>
      </c>
      <c r="D295" s="720"/>
      <c r="E295" s="725" t="s">
        <v>24</v>
      </c>
      <c r="F295" s="726"/>
      <c r="G295" s="726"/>
      <c r="H295" s="726"/>
      <c r="I295" s="726"/>
      <c r="J295" s="726"/>
      <c r="K295" s="726"/>
      <c r="L295" s="704"/>
      <c r="M295" s="696" t="s">
        <v>25</v>
      </c>
      <c r="N295" s="697"/>
      <c r="O295" s="727" t="s">
        <v>50</v>
      </c>
      <c r="P295" s="728"/>
      <c r="Q295" s="12"/>
      <c r="R295" s="335"/>
    </row>
    <row r="296" spans="1:18" ht="13.5" thickBot="1">
      <c r="A296" s="674" t="s">
        <v>116</v>
      </c>
      <c r="B296" s="675"/>
      <c r="C296" s="721"/>
      <c r="D296" s="722"/>
      <c r="E296" s="733" t="s">
        <v>8</v>
      </c>
      <c r="F296" s="734"/>
      <c r="G296" s="734"/>
      <c r="H296" s="735"/>
      <c r="I296" s="736" t="s">
        <v>9</v>
      </c>
      <c r="J296" s="737"/>
      <c r="K296" s="736" t="s">
        <v>10</v>
      </c>
      <c r="L296" s="737"/>
      <c r="M296" s="698"/>
      <c r="N296" s="688"/>
      <c r="O296" s="729"/>
      <c r="P296" s="730"/>
      <c r="Q296" s="21"/>
      <c r="R296" s="335"/>
    </row>
    <row r="297" spans="1:18" ht="16.5" customHeight="1" thickBot="1">
      <c r="A297" s="676"/>
      <c r="B297" s="677"/>
      <c r="C297" s="723"/>
      <c r="D297" s="724"/>
      <c r="E297" s="703" t="s">
        <v>29</v>
      </c>
      <c r="F297" s="704"/>
      <c r="G297" s="705" t="s">
        <v>30</v>
      </c>
      <c r="H297" s="706"/>
      <c r="I297" s="738"/>
      <c r="J297" s="706"/>
      <c r="K297" s="739"/>
      <c r="L297" s="740"/>
      <c r="M297" s="699"/>
      <c r="N297" s="700"/>
      <c r="O297" s="731"/>
      <c r="P297" s="732"/>
      <c r="Q297" s="22"/>
      <c r="R297" s="335"/>
    </row>
    <row r="298" spans="1:18" ht="16.5" thickBot="1">
      <c r="A298" s="77"/>
      <c r="B298" s="180" t="s">
        <v>0</v>
      </c>
      <c r="C298" s="72" t="s">
        <v>86</v>
      </c>
      <c r="D298" s="71" t="s">
        <v>87</v>
      </c>
      <c r="E298" s="70" t="s">
        <v>86</v>
      </c>
      <c r="F298" s="71" t="s">
        <v>87</v>
      </c>
      <c r="G298" s="72" t="s">
        <v>86</v>
      </c>
      <c r="H298" s="71" t="s">
        <v>87</v>
      </c>
      <c r="I298" s="70" t="s">
        <v>86</v>
      </c>
      <c r="J298" s="71" t="s">
        <v>87</v>
      </c>
      <c r="K298" s="70" t="s">
        <v>86</v>
      </c>
      <c r="L298" s="71" t="s">
        <v>87</v>
      </c>
      <c r="M298" s="70" t="s">
        <v>86</v>
      </c>
      <c r="N298" s="71" t="s">
        <v>87</v>
      </c>
      <c r="O298" s="70" t="s">
        <v>86</v>
      </c>
      <c r="P298" s="71" t="s">
        <v>87</v>
      </c>
      <c r="Q298" s="22"/>
      <c r="R298" s="335"/>
    </row>
    <row r="299" spans="1:18" ht="12.75">
      <c r="A299" s="325"/>
      <c r="B299" s="20" t="s">
        <v>143</v>
      </c>
      <c r="C299" s="189">
        <v>30</v>
      </c>
      <c r="D299" s="294">
        <v>40</v>
      </c>
      <c r="E299" s="190">
        <v>0.32</v>
      </c>
      <c r="F299" s="374">
        <v>0.48</v>
      </c>
      <c r="G299" s="190"/>
      <c r="H299" s="374"/>
      <c r="I299" s="375">
        <v>0.03</v>
      </c>
      <c r="J299" s="374">
        <v>0.06</v>
      </c>
      <c r="K299" s="375">
        <v>1</v>
      </c>
      <c r="L299" s="376">
        <v>1.5</v>
      </c>
      <c r="M299" s="148">
        <v>5</v>
      </c>
      <c r="N299" s="149">
        <v>8</v>
      </c>
      <c r="O299" s="148">
        <v>0.8</v>
      </c>
      <c r="P299" s="149">
        <v>1.2</v>
      </c>
      <c r="Q299" s="22"/>
      <c r="R299" s="335"/>
    </row>
    <row r="300" spans="1:18" ht="12.75">
      <c r="A300" s="245">
        <v>234</v>
      </c>
      <c r="B300" s="186" t="s">
        <v>136</v>
      </c>
      <c r="C300" s="368" t="s">
        <v>20</v>
      </c>
      <c r="D300" s="369" t="s">
        <v>46</v>
      </c>
      <c r="E300" s="370">
        <v>10.28</v>
      </c>
      <c r="F300" s="371">
        <v>12.85</v>
      </c>
      <c r="G300" s="191">
        <v>10</v>
      </c>
      <c r="H300" s="214">
        <v>12.2</v>
      </c>
      <c r="I300" s="372">
        <v>9.9</v>
      </c>
      <c r="J300" s="373">
        <v>12.35</v>
      </c>
      <c r="K300" s="370">
        <v>17.17</v>
      </c>
      <c r="L300" s="371">
        <v>21.46</v>
      </c>
      <c r="M300" s="372">
        <v>196</v>
      </c>
      <c r="N300" s="373">
        <v>245</v>
      </c>
      <c r="O300" s="213">
        <v>0.23</v>
      </c>
      <c r="P300" s="214">
        <v>0.29</v>
      </c>
      <c r="Q300" s="23"/>
      <c r="R300" s="335"/>
    </row>
    <row r="301" spans="1:18" ht="12.75">
      <c r="A301" s="79">
        <v>701</v>
      </c>
      <c r="B301" s="74" t="s">
        <v>33</v>
      </c>
      <c r="C301" s="56">
        <v>30</v>
      </c>
      <c r="D301" s="57">
        <v>40</v>
      </c>
      <c r="E301" s="107">
        <v>2.28</v>
      </c>
      <c r="F301" s="108">
        <v>3.04</v>
      </c>
      <c r="G301" s="107">
        <v>0.039</v>
      </c>
      <c r="H301" s="108"/>
      <c r="I301" s="107">
        <v>0.24</v>
      </c>
      <c r="J301" s="108">
        <v>0.36</v>
      </c>
      <c r="K301" s="107">
        <v>14.76</v>
      </c>
      <c r="L301" s="108">
        <v>20.01</v>
      </c>
      <c r="M301" s="111">
        <v>67</v>
      </c>
      <c r="N301" s="150">
        <v>89</v>
      </c>
      <c r="O301" s="111"/>
      <c r="P301" s="259"/>
      <c r="Q301" s="24"/>
      <c r="R301" s="335"/>
    </row>
    <row r="302" spans="1:18" ht="12.75">
      <c r="A302" s="79">
        <v>395</v>
      </c>
      <c r="B302" s="20" t="s">
        <v>13</v>
      </c>
      <c r="C302" s="64">
        <v>170</v>
      </c>
      <c r="D302" s="57">
        <v>200</v>
      </c>
      <c r="E302" s="31">
        <v>3.94</v>
      </c>
      <c r="F302" s="32">
        <v>4.64</v>
      </c>
      <c r="G302" s="31">
        <v>3.27</v>
      </c>
      <c r="H302" s="32">
        <v>3.27</v>
      </c>
      <c r="I302" s="31">
        <v>4.35</v>
      </c>
      <c r="J302" s="32">
        <v>5.12</v>
      </c>
      <c r="K302" s="31">
        <v>14.67</v>
      </c>
      <c r="L302" s="32">
        <v>17.26</v>
      </c>
      <c r="M302" s="42">
        <v>91</v>
      </c>
      <c r="N302" s="43">
        <v>107</v>
      </c>
      <c r="O302" s="42">
        <v>0.2</v>
      </c>
      <c r="P302" s="43">
        <v>0.24</v>
      </c>
      <c r="Q302" s="25"/>
      <c r="R302" s="335"/>
    </row>
    <row r="303" spans="1:18" ht="13.5" thickBot="1">
      <c r="A303" s="81"/>
      <c r="B303" s="144"/>
      <c r="C303" s="712" t="s">
        <v>6</v>
      </c>
      <c r="D303" s="695"/>
      <c r="E303" s="152">
        <f aca="true" t="shared" si="36" ref="E303:M303">SUM(E299:E302)</f>
        <v>16.82</v>
      </c>
      <c r="F303" s="152">
        <f t="shared" si="36"/>
        <v>21.01</v>
      </c>
      <c r="G303" s="152">
        <f t="shared" si="36"/>
        <v>13.309</v>
      </c>
      <c r="H303" s="152">
        <f t="shared" si="36"/>
        <v>15.469999999999999</v>
      </c>
      <c r="I303" s="152">
        <f t="shared" si="36"/>
        <v>14.52</v>
      </c>
      <c r="J303" s="152">
        <f t="shared" si="36"/>
        <v>17.89</v>
      </c>
      <c r="K303" s="151">
        <f t="shared" si="36"/>
        <v>47.6</v>
      </c>
      <c r="L303" s="317">
        <f>SUM(L299:L302)</f>
        <v>60.230000000000004</v>
      </c>
      <c r="M303" s="151">
        <f t="shared" si="36"/>
        <v>359</v>
      </c>
      <c r="N303" s="285">
        <f>SUM(N299:N302)</f>
        <v>449</v>
      </c>
      <c r="O303" s="151">
        <f>SUM(O299:O302)</f>
        <v>1.23</v>
      </c>
      <c r="P303" s="285">
        <f>SUM(P299:P302)</f>
        <v>1.73</v>
      </c>
      <c r="Q303" s="26">
        <f>R303/R326</f>
        <v>0.24641659042390973</v>
      </c>
      <c r="R303" s="336">
        <f>AVERAGE(M303:N303)</f>
        <v>404</v>
      </c>
    </row>
    <row r="304" spans="1:18" ht="15.75">
      <c r="A304" s="84"/>
      <c r="B304" s="269" t="s">
        <v>1</v>
      </c>
      <c r="C304" s="128"/>
      <c r="D304" s="129"/>
      <c r="E304" s="242"/>
      <c r="F304" s="155" t="s">
        <v>7</v>
      </c>
      <c r="G304" s="156"/>
      <c r="H304" s="155"/>
      <c r="I304" s="156"/>
      <c r="J304" s="155"/>
      <c r="K304" s="156"/>
      <c r="L304" s="155" t="s">
        <v>7</v>
      </c>
      <c r="M304" s="156"/>
      <c r="N304" s="243"/>
      <c r="O304" s="242"/>
      <c r="P304" s="158"/>
      <c r="Q304" s="24"/>
      <c r="R304" s="335"/>
    </row>
    <row r="305" spans="1:18" ht="12.75">
      <c r="A305" s="79" t="s">
        <v>161</v>
      </c>
      <c r="B305" s="75" t="s">
        <v>181</v>
      </c>
      <c r="C305" s="33">
        <v>180</v>
      </c>
      <c r="D305" s="57">
        <v>180</v>
      </c>
      <c r="E305" s="31">
        <v>0.58</v>
      </c>
      <c r="F305" s="32">
        <v>0.58</v>
      </c>
      <c r="G305" s="31"/>
      <c r="H305" s="32"/>
      <c r="I305" s="31">
        <v>0.41</v>
      </c>
      <c r="J305" s="32">
        <v>0.41</v>
      </c>
      <c r="K305" s="31">
        <v>22.26</v>
      </c>
      <c r="L305" s="32">
        <v>22.26</v>
      </c>
      <c r="M305" s="42">
        <v>79</v>
      </c>
      <c r="N305" s="43">
        <v>79</v>
      </c>
      <c r="O305" s="42">
        <v>3.6</v>
      </c>
      <c r="P305" s="43">
        <v>3.6</v>
      </c>
      <c r="Q305" s="24"/>
      <c r="R305" s="335"/>
    </row>
    <row r="306" spans="1:18" ht="13.5" thickBot="1">
      <c r="A306" s="81"/>
      <c r="B306" s="268"/>
      <c r="C306" s="712" t="s">
        <v>6</v>
      </c>
      <c r="D306" s="695"/>
      <c r="E306" s="151">
        <f aca="true" t="shared" si="37" ref="E306:P306">SUM(E305)</f>
        <v>0.58</v>
      </c>
      <c r="F306" s="152">
        <f t="shared" si="37"/>
        <v>0.58</v>
      </c>
      <c r="G306" s="151"/>
      <c r="H306" s="152"/>
      <c r="I306" s="151">
        <f t="shared" si="37"/>
        <v>0.41</v>
      </c>
      <c r="J306" s="152">
        <f t="shared" si="37"/>
        <v>0.41</v>
      </c>
      <c r="K306" s="151">
        <f t="shared" si="37"/>
        <v>22.26</v>
      </c>
      <c r="L306" s="152">
        <f t="shared" si="37"/>
        <v>22.26</v>
      </c>
      <c r="M306" s="151">
        <f t="shared" si="37"/>
        <v>79</v>
      </c>
      <c r="N306" s="152">
        <f t="shared" si="37"/>
        <v>79</v>
      </c>
      <c r="O306" s="151">
        <f t="shared" si="37"/>
        <v>3.6</v>
      </c>
      <c r="P306" s="152">
        <f t="shared" si="37"/>
        <v>3.6</v>
      </c>
      <c r="Q306" s="26">
        <f>R306/R326</f>
        <v>0.04818542238487344</v>
      </c>
      <c r="R306" s="336">
        <f>AVERAGE(M306:N306)</f>
        <v>79</v>
      </c>
    </row>
    <row r="307" spans="1:18" ht="15.75">
      <c r="A307" s="84"/>
      <c r="B307" s="181" t="s">
        <v>2</v>
      </c>
      <c r="C307" s="128"/>
      <c r="D307" s="129"/>
      <c r="E307" s="242"/>
      <c r="F307" s="155"/>
      <c r="G307" s="207"/>
      <c r="H307" s="210"/>
      <c r="I307" s="156"/>
      <c r="J307" s="155"/>
      <c r="K307" s="207"/>
      <c r="L307" s="210"/>
      <c r="M307" s="156"/>
      <c r="N307" s="149"/>
      <c r="O307" s="148"/>
      <c r="P307" s="158"/>
      <c r="Q307" s="27"/>
      <c r="R307" s="335"/>
    </row>
    <row r="308" spans="1:18" ht="25.5">
      <c r="A308" s="79">
        <v>13</v>
      </c>
      <c r="B308" s="146" t="s">
        <v>109</v>
      </c>
      <c r="C308" s="271">
        <v>40</v>
      </c>
      <c r="D308" s="59">
        <v>60</v>
      </c>
      <c r="E308" s="107">
        <v>0.48</v>
      </c>
      <c r="F308" s="108">
        <v>0.72</v>
      </c>
      <c r="G308" s="107"/>
      <c r="H308" s="108"/>
      <c r="I308" s="107">
        <v>2.08</v>
      </c>
      <c r="J308" s="108">
        <v>3.12</v>
      </c>
      <c r="K308" s="107">
        <v>3.74</v>
      </c>
      <c r="L308" s="108">
        <v>5.61</v>
      </c>
      <c r="M308" s="111">
        <v>40</v>
      </c>
      <c r="N308" s="150">
        <v>60</v>
      </c>
      <c r="O308" s="111">
        <v>7.48</v>
      </c>
      <c r="P308" s="150">
        <v>11.22</v>
      </c>
      <c r="Q308" s="27"/>
      <c r="R308" s="335"/>
    </row>
    <row r="309" spans="1:18" ht="12.75">
      <c r="A309" s="79">
        <v>75</v>
      </c>
      <c r="B309" s="146" t="s">
        <v>51</v>
      </c>
      <c r="C309" s="58">
        <v>150</v>
      </c>
      <c r="D309" s="59">
        <v>200</v>
      </c>
      <c r="E309" s="175">
        <v>2.02</v>
      </c>
      <c r="F309" s="176">
        <v>2.69</v>
      </c>
      <c r="G309" s="201">
        <v>1.98</v>
      </c>
      <c r="H309" s="215">
        <v>2.38</v>
      </c>
      <c r="I309" s="175">
        <v>3.26</v>
      </c>
      <c r="J309" s="176">
        <v>4.34</v>
      </c>
      <c r="K309" s="257">
        <v>5.17</v>
      </c>
      <c r="L309" s="260">
        <v>6.89</v>
      </c>
      <c r="M309" s="110">
        <v>72</v>
      </c>
      <c r="N309" s="159">
        <v>96</v>
      </c>
      <c r="O309" s="111">
        <v>4.13</v>
      </c>
      <c r="P309" s="150">
        <v>5.5</v>
      </c>
      <c r="Q309" s="27"/>
      <c r="R309" s="335"/>
    </row>
    <row r="310" spans="1:18" ht="12.75">
      <c r="A310" s="79">
        <v>300</v>
      </c>
      <c r="B310" s="145" t="s">
        <v>92</v>
      </c>
      <c r="C310" s="306" t="s">
        <v>19</v>
      </c>
      <c r="D310" s="308" t="s">
        <v>44</v>
      </c>
      <c r="E310" s="40">
        <v>5.26</v>
      </c>
      <c r="F310" s="41">
        <v>6.22</v>
      </c>
      <c r="G310" s="201">
        <v>5.26</v>
      </c>
      <c r="H310" s="215">
        <v>6.22</v>
      </c>
      <c r="I310" s="40">
        <v>6.98</v>
      </c>
      <c r="J310" s="41">
        <v>8.25</v>
      </c>
      <c r="K310" s="14">
        <v>2.3</v>
      </c>
      <c r="L310" s="225">
        <v>2.72</v>
      </c>
      <c r="M310" s="40">
        <v>116</v>
      </c>
      <c r="N310" s="41">
        <v>137</v>
      </c>
      <c r="O310" s="111"/>
      <c r="P310" s="150"/>
      <c r="Q310" s="27"/>
      <c r="R310" s="335"/>
    </row>
    <row r="311" spans="1:18" ht="12.75">
      <c r="A311" s="277" t="s">
        <v>95</v>
      </c>
      <c r="B311" s="20" t="s">
        <v>94</v>
      </c>
      <c r="C311" s="58">
        <v>100</v>
      </c>
      <c r="D311" s="59">
        <v>130</v>
      </c>
      <c r="E311" s="40">
        <v>3.78</v>
      </c>
      <c r="F311" s="41">
        <v>4.91</v>
      </c>
      <c r="G311" s="201"/>
      <c r="H311" s="215"/>
      <c r="I311" s="40">
        <v>3.01</v>
      </c>
      <c r="J311" s="41">
        <v>3.91</v>
      </c>
      <c r="K311" s="14">
        <v>17.56</v>
      </c>
      <c r="L311" s="225">
        <v>22.83</v>
      </c>
      <c r="M311" s="40">
        <v>116</v>
      </c>
      <c r="N311" s="41">
        <v>151</v>
      </c>
      <c r="O311" s="111">
        <v>0.96</v>
      </c>
      <c r="P311" s="150">
        <v>1.25</v>
      </c>
      <c r="Q311" s="27"/>
      <c r="R311" s="335"/>
    </row>
    <row r="312" spans="1:18" ht="12.75">
      <c r="A312" s="79">
        <v>398</v>
      </c>
      <c r="B312" s="146" t="s">
        <v>4</v>
      </c>
      <c r="C312" s="64">
        <v>150</v>
      </c>
      <c r="D312" s="57">
        <v>200</v>
      </c>
      <c r="E312" s="235">
        <v>0.51</v>
      </c>
      <c r="F312" s="227">
        <v>0.68</v>
      </c>
      <c r="G312" s="31"/>
      <c r="H312" s="32"/>
      <c r="I312" s="235">
        <v>0.21</v>
      </c>
      <c r="J312" s="227">
        <v>0.28</v>
      </c>
      <c r="K312" s="235">
        <v>19.98</v>
      </c>
      <c r="L312" s="227">
        <v>25.3</v>
      </c>
      <c r="M312" s="237">
        <v>70</v>
      </c>
      <c r="N312" s="228">
        <v>93</v>
      </c>
      <c r="O312" s="42">
        <v>10</v>
      </c>
      <c r="P312" s="43">
        <v>13</v>
      </c>
      <c r="Q312" s="27"/>
      <c r="R312" s="335"/>
    </row>
    <row r="313" spans="1:18" ht="12.75">
      <c r="A313" s="79">
        <v>700</v>
      </c>
      <c r="B313" s="75" t="s">
        <v>14</v>
      </c>
      <c r="C313" s="33">
        <v>40</v>
      </c>
      <c r="D313" s="63">
        <v>50</v>
      </c>
      <c r="E313" s="164">
        <v>3.08</v>
      </c>
      <c r="F313" s="165">
        <v>4</v>
      </c>
      <c r="G313" s="164"/>
      <c r="H313" s="165"/>
      <c r="I313" s="164">
        <v>0.53</v>
      </c>
      <c r="J313" s="165">
        <v>0.66</v>
      </c>
      <c r="K313" s="164">
        <v>15.08</v>
      </c>
      <c r="L313" s="165">
        <v>18.85</v>
      </c>
      <c r="M313" s="166">
        <v>80</v>
      </c>
      <c r="N313" s="167">
        <v>100</v>
      </c>
      <c r="O313" s="302"/>
      <c r="P313" s="173"/>
      <c r="Q313" s="27"/>
      <c r="R313" s="335"/>
    </row>
    <row r="314" spans="1:18" ht="13.5" thickBot="1">
      <c r="A314" s="81"/>
      <c r="B314" s="144"/>
      <c r="C314" s="712" t="s">
        <v>6</v>
      </c>
      <c r="D314" s="695"/>
      <c r="E314" s="151">
        <f aca="true" t="shared" si="38" ref="E314:P314">SUM(E308:E313)</f>
        <v>15.129999999999999</v>
      </c>
      <c r="F314" s="152">
        <f t="shared" si="38"/>
        <v>19.22</v>
      </c>
      <c r="G314" s="202">
        <f t="shared" si="38"/>
        <v>7.24</v>
      </c>
      <c r="H314" s="206">
        <f t="shared" si="38"/>
        <v>8.6</v>
      </c>
      <c r="I314" s="151">
        <f t="shared" si="38"/>
        <v>16.07</v>
      </c>
      <c r="J314" s="152">
        <f t="shared" si="38"/>
        <v>20.560000000000002</v>
      </c>
      <c r="K314" s="202">
        <f t="shared" si="38"/>
        <v>63.83</v>
      </c>
      <c r="L314" s="266">
        <f>SUM(L308:L313)</f>
        <v>82.19999999999999</v>
      </c>
      <c r="M314" s="151">
        <f t="shared" si="38"/>
        <v>494</v>
      </c>
      <c r="N314" s="152">
        <f t="shared" si="38"/>
        <v>637</v>
      </c>
      <c r="O314" s="151">
        <f t="shared" si="38"/>
        <v>22.57</v>
      </c>
      <c r="P314" s="152">
        <f t="shared" si="38"/>
        <v>30.97</v>
      </c>
      <c r="Q314" s="26">
        <f>R314/R326</f>
        <v>0.34492223238792313</v>
      </c>
      <c r="R314" s="336">
        <f>AVERAGE(M314:N314)</f>
        <v>565.5</v>
      </c>
    </row>
    <row r="315" spans="1:18" ht="15.75">
      <c r="A315" s="84"/>
      <c r="B315" s="181" t="s">
        <v>54</v>
      </c>
      <c r="C315" s="128"/>
      <c r="D315" s="129"/>
      <c r="E315" s="242"/>
      <c r="F315" s="155"/>
      <c r="G315" s="156"/>
      <c r="H315" s="155"/>
      <c r="I315" s="156"/>
      <c r="J315" s="155"/>
      <c r="K315" s="156"/>
      <c r="L315" s="155"/>
      <c r="M315" s="156"/>
      <c r="N315" s="149"/>
      <c r="O315" s="148"/>
      <c r="P315" s="158"/>
      <c r="Q315" s="26"/>
      <c r="R315" s="335"/>
    </row>
    <row r="316" spans="1:18" ht="12.75">
      <c r="A316" s="79">
        <v>401</v>
      </c>
      <c r="B316" s="199" t="s">
        <v>82</v>
      </c>
      <c r="C316" s="33">
        <v>150</v>
      </c>
      <c r="D316" s="44">
        <v>180</v>
      </c>
      <c r="E316" s="107">
        <v>4.05</v>
      </c>
      <c r="F316" s="108">
        <v>4.86</v>
      </c>
      <c r="G316" s="201">
        <v>4.05</v>
      </c>
      <c r="H316" s="215">
        <v>4.86</v>
      </c>
      <c r="I316" s="107">
        <v>4.75</v>
      </c>
      <c r="J316" s="108">
        <v>5.76</v>
      </c>
      <c r="K316" s="201">
        <v>11.2</v>
      </c>
      <c r="L316" s="215">
        <v>13.44</v>
      </c>
      <c r="M316" s="111">
        <v>95</v>
      </c>
      <c r="N316" s="150">
        <v>114</v>
      </c>
      <c r="O316" s="196">
        <v>1.35</v>
      </c>
      <c r="P316" s="150">
        <v>1.62</v>
      </c>
      <c r="Q316" s="26"/>
      <c r="R316" s="335"/>
    </row>
    <row r="317" spans="1:18" ht="12.75">
      <c r="A317" s="79"/>
      <c r="B317" s="20" t="s">
        <v>160</v>
      </c>
      <c r="C317" s="64"/>
      <c r="D317" s="57">
        <v>10</v>
      </c>
      <c r="E317" s="31"/>
      <c r="F317" s="32">
        <v>0.32</v>
      </c>
      <c r="G317" s="31"/>
      <c r="H317" s="32"/>
      <c r="I317" s="31"/>
      <c r="J317" s="32">
        <v>0.28</v>
      </c>
      <c r="K317" s="31"/>
      <c r="L317" s="32">
        <v>8.11</v>
      </c>
      <c r="M317" s="42"/>
      <c r="N317" s="43">
        <v>34</v>
      </c>
      <c r="O317" s="42"/>
      <c r="P317" s="43"/>
      <c r="Q317" s="26"/>
      <c r="R317" s="335"/>
    </row>
    <row r="318" spans="1:18" ht="12.75">
      <c r="A318" s="79"/>
      <c r="B318" s="75" t="s">
        <v>157</v>
      </c>
      <c r="C318" s="349">
        <v>50</v>
      </c>
      <c r="D318" s="44">
        <v>60</v>
      </c>
      <c r="E318" s="31">
        <v>0.21</v>
      </c>
      <c r="F318" s="32">
        <v>0.25</v>
      </c>
      <c r="G318" s="31"/>
      <c r="H318" s="32"/>
      <c r="I318" s="36">
        <v>0.16</v>
      </c>
      <c r="J318" s="48">
        <v>0.19</v>
      </c>
      <c r="K318" s="36">
        <v>5.72</v>
      </c>
      <c r="L318" s="48">
        <v>6.86</v>
      </c>
      <c r="M318" s="36">
        <v>46</v>
      </c>
      <c r="N318" s="48">
        <v>55</v>
      </c>
      <c r="O318" s="42">
        <v>5</v>
      </c>
      <c r="P318" s="43">
        <v>6</v>
      </c>
      <c r="Q318" s="26"/>
      <c r="R318" s="335"/>
    </row>
    <row r="319" spans="1:18" ht="13.5" thickBot="1">
      <c r="A319" s="81"/>
      <c r="B319" s="144"/>
      <c r="C319" s="713" t="s">
        <v>6</v>
      </c>
      <c r="D319" s="714"/>
      <c r="E319" s="272">
        <f aca="true" t="shared" si="39" ref="E319:P319">SUM(E316:E318)</f>
        <v>4.26</v>
      </c>
      <c r="F319" s="273">
        <f t="shared" si="39"/>
        <v>5.430000000000001</v>
      </c>
      <c r="G319" s="272">
        <f t="shared" si="39"/>
        <v>4.05</v>
      </c>
      <c r="H319" s="273">
        <f t="shared" si="39"/>
        <v>4.86</v>
      </c>
      <c r="I319" s="272">
        <f t="shared" si="39"/>
        <v>4.91</v>
      </c>
      <c r="J319" s="273">
        <f t="shared" si="39"/>
        <v>6.23</v>
      </c>
      <c r="K319" s="272">
        <f t="shared" si="39"/>
        <v>16.919999999999998</v>
      </c>
      <c r="L319" s="273">
        <f t="shared" si="39"/>
        <v>28.409999999999997</v>
      </c>
      <c r="M319" s="272">
        <f t="shared" si="39"/>
        <v>141</v>
      </c>
      <c r="N319" s="273">
        <f t="shared" si="39"/>
        <v>203</v>
      </c>
      <c r="O319" s="272">
        <f t="shared" si="39"/>
        <v>6.35</v>
      </c>
      <c r="P319" s="273">
        <f t="shared" si="39"/>
        <v>7.62</v>
      </c>
      <c r="Q319" s="26">
        <f>R319/R326</f>
        <v>0.10491003354681305</v>
      </c>
      <c r="R319" s="336">
        <f>AVERAGE(M319:N319)</f>
        <v>172</v>
      </c>
    </row>
    <row r="320" spans="1:18" ht="15.75">
      <c r="A320" s="78"/>
      <c r="B320" s="197" t="s">
        <v>53</v>
      </c>
      <c r="C320" s="128"/>
      <c r="D320" s="129"/>
      <c r="E320" s="242"/>
      <c r="F320" s="155"/>
      <c r="G320" s="156"/>
      <c r="H320" s="155"/>
      <c r="I320" s="156"/>
      <c r="J320" s="155"/>
      <c r="K320" s="156"/>
      <c r="L320" s="155"/>
      <c r="M320" s="156"/>
      <c r="N320" s="149"/>
      <c r="O320" s="148"/>
      <c r="P320" s="158"/>
      <c r="Q320" s="27"/>
      <c r="R320" s="335"/>
    </row>
    <row r="321" spans="1:18" ht="12.75">
      <c r="A321" s="320">
        <v>33</v>
      </c>
      <c r="B321" s="321" t="s">
        <v>48</v>
      </c>
      <c r="C321" s="322">
        <v>40</v>
      </c>
      <c r="D321" s="323">
        <v>60</v>
      </c>
      <c r="E321" s="175">
        <v>0.6</v>
      </c>
      <c r="F321" s="176">
        <v>0.9</v>
      </c>
      <c r="G321" s="175"/>
      <c r="H321" s="176"/>
      <c r="I321" s="175">
        <v>2.2</v>
      </c>
      <c r="J321" s="176">
        <v>3.2</v>
      </c>
      <c r="K321" s="175">
        <v>4.32</v>
      </c>
      <c r="L321" s="176">
        <v>6.48</v>
      </c>
      <c r="M321" s="110">
        <v>59</v>
      </c>
      <c r="N321" s="159">
        <v>89</v>
      </c>
      <c r="O321" s="110">
        <v>3.9</v>
      </c>
      <c r="P321" s="159">
        <v>5.85</v>
      </c>
      <c r="Q321" s="27"/>
      <c r="R321" s="335"/>
    </row>
    <row r="322" spans="1:18" ht="12.75">
      <c r="A322" s="79">
        <v>207</v>
      </c>
      <c r="B322" s="146" t="s">
        <v>69</v>
      </c>
      <c r="C322" s="58">
        <v>150</v>
      </c>
      <c r="D322" s="59">
        <v>180</v>
      </c>
      <c r="E322" s="169">
        <v>3.04</v>
      </c>
      <c r="F322" s="168">
        <v>5.95</v>
      </c>
      <c r="G322" s="169">
        <v>1.84</v>
      </c>
      <c r="H322" s="168">
        <v>2.39</v>
      </c>
      <c r="I322" s="169">
        <v>6.78</v>
      </c>
      <c r="J322" s="168">
        <v>8.14</v>
      </c>
      <c r="K322" s="169">
        <v>28.12</v>
      </c>
      <c r="L322" s="168">
        <v>34.42</v>
      </c>
      <c r="M322" s="169">
        <v>167</v>
      </c>
      <c r="N322" s="168">
        <v>200</v>
      </c>
      <c r="O322" s="111">
        <v>0.02</v>
      </c>
      <c r="P322" s="150">
        <v>0.036</v>
      </c>
      <c r="Q322" s="27"/>
      <c r="R322" s="335"/>
    </row>
    <row r="323" spans="1:18" ht="12.75">
      <c r="A323" s="79">
        <v>1</v>
      </c>
      <c r="B323" s="188" t="s">
        <v>5</v>
      </c>
      <c r="C323" s="54" t="s">
        <v>78</v>
      </c>
      <c r="D323" s="55" t="s">
        <v>55</v>
      </c>
      <c r="E323" s="201">
        <v>2.35</v>
      </c>
      <c r="F323" s="215">
        <v>3.1</v>
      </c>
      <c r="G323" s="107">
        <v>0.06</v>
      </c>
      <c r="H323" s="108">
        <v>0.1</v>
      </c>
      <c r="I323" s="107">
        <v>3.32</v>
      </c>
      <c r="J323" s="108">
        <v>5.4</v>
      </c>
      <c r="K323" s="201">
        <v>14.84</v>
      </c>
      <c r="L323" s="215">
        <v>19.77</v>
      </c>
      <c r="M323" s="111">
        <v>95</v>
      </c>
      <c r="N323" s="150">
        <v>115</v>
      </c>
      <c r="O323" s="111"/>
      <c r="P323" s="150"/>
      <c r="Q323" s="27"/>
      <c r="R323" s="335"/>
    </row>
    <row r="324" spans="1:18" ht="12.75">
      <c r="A324" s="359">
        <v>393</v>
      </c>
      <c r="B324" s="224" t="s">
        <v>12</v>
      </c>
      <c r="C324" s="360">
        <v>170</v>
      </c>
      <c r="D324" s="4">
        <v>200</v>
      </c>
      <c r="E324" s="40">
        <v>0.16</v>
      </c>
      <c r="F324" s="41">
        <v>0.19</v>
      </c>
      <c r="G324" s="107"/>
      <c r="H324" s="250"/>
      <c r="I324" s="40">
        <v>0.02</v>
      </c>
      <c r="J324" s="41">
        <v>0.03</v>
      </c>
      <c r="K324" s="40">
        <v>12.85</v>
      </c>
      <c r="L324" s="41">
        <v>15.12</v>
      </c>
      <c r="M324" s="40">
        <v>52</v>
      </c>
      <c r="N324" s="174">
        <v>61</v>
      </c>
      <c r="O324" s="111">
        <v>2.13</v>
      </c>
      <c r="P324" s="97">
        <v>2.84</v>
      </c>
      <c r="Q324" s="27"/>
      <c r="R324" s="335"/>
    </row>
    <row r="325" spans="1:18" ht="13.5" thickBot="1">
      <c r="A325" s="320"/>
      <c r="B325" s="578"/>
      <c r="C325" s="713" t="s">
        <v>6</v>
      </c>
      <c r="D325" s="714"/>
      <c r="E325" s="296">
        <f aca="true" t="shared" si="40" ref="E325:P325">SUM(E321:E324)</f>
        <v>6.15</v>
      </c>
      <c r="F325" s="573">
        <f t="shared" si="40"/>
        <v>10.14</v>
      </c>
      <c r="G325" s="296">
        <f t="shared" si="40"/>
        <v>1.9000000000000001</v>
      </c>
      <c r="H325" s="573">
        <f t="shared" si="40"/>
        <v>2.49</v>
      </c>
      <c r="I325" s="296">
        <f t="shared" si="40"/>
        <v>12.32</v>
      </c>
      <c r="J325" s="573">
        <f t="shared" si="40"/>
        <v>16.770000000000003</v>
      </c>
      <c r="K325" s="296">
        <f t="shared" si="40"/>
        <v>60.13</v>
      </c>
      <c r="L325" s="573">
        <f t="shared" si="40"/>
        <v>75.79</v>
      </c>
      <c r="M325" s="574">
        <f t="shared" si="40"/>
        <v>373</v>
      </c>
      <c r="N325" s="575">
        <f t="shared" si="40"/>
        <v>465</v>
      </c>
      <c r="O325" s="296">
        <f t="shared" si="40"/>
        <v>6.05</v>
      </c>
      <c r="P325" s="573">
        <f t="shared" si="40"/>
        <v>8.725999999999999</v>
      </c>
      <c r="Q325" s="26">
        <f>R325/R326</f>
        <v>0.25556572125648064</v>
      </c>
      <c r="R325" s="338">
        <f>AVERAGE(M325:N325)</f>
        <v>419</v>
      </c>
    </row>
    <row r="326" spans="1:18" ht="13.5" thickBot="1">
      <c r="A326" s="576"/>
      <c r="B326" s="579"/>
      <c r="C326" s="715" t="s">
        <v>15</v>
      </c>
      <c r="D326" s="716"/>
      <c r="E326" s="538">
        <f aca="true" t="shared" si="41" ref="E326:Q326">SUM(E303+E306+E314+E319+E325)</f>
        <v>42.94</v>
      </c>
      <c r="F326" s="539">
        <f t="shared" si="41"/>
        <v>56.38</v>
      </c>
      <c r="G326" s="538">
        <f t="shared" si="41"/>
        <v>26.499</v>
      </c>
      <c r="H326" s="539">
        <f t="shared" si="41"/>
        <v>31.42</v>
      </c>
      <c r="I326" s="538">
        <f t="shared" si="41"/>
        <v>48.23</v>
      </c>
      <c r="J326" s="539">
        <f t="shared" si="41"/>
        <v>61.86000000000001</v>
      </c>
      <c r="K326" s="538">
        <f t="shared" si="41"/>
        <v>210.73999999999998</v>
      </c>
      <c r="L326" s="539">
        <f t="shared" si="41"/>
        <v>268.89</v>
      </c>
      <c r="M326" s="540">
        <f t="shared" si="41"/>
        <v>1446</v>
      </c>
      <c r="N326" s="541">
        <f t="shared" si="41"/>
        <v>1833</v>
      </c>
      <c r="O326" s="538">
        <f t="shared" si="41"/>
        <v>39.8</v>
      </c>
      <c r="P326" s="542">
        <f t="shared" si="41"/>
        <v>52.645999999999994</v>
      </c>
      <c r="Q326" s="29">
        <f t="shared" si="41"/>
        <v>1</v>
      </c>
      <c r="R326" s="338">
        <f>AVERAGE(M326:N326)</f>
        <v>1639.5</v>
      </c>
    </row>
    <row r="327" spans="1:18" ht="13.5" thickBot="1">
      <c r="A327" s="741"/>
      <c r="B327" s="687"/>
      <c r="C327" s="687"/>
      <c r="D327" s="687"/>
      <c r="E327" s="687"/>
      <c r="F327" s="687"/>
      <c r="G327" s="687"/>
      <c r="H327" s="687"/>
      <c r="I327" s="687"/>
      <c r="J327" s="687"/>
      <c r="K327" s="687"/>
      <c r="L327" s="687"/>
      <c r="M327" s="687"/>
      <c r="N327" s="687"/>
      <c r="O327" s="687"/>
      <c r="P327" s="742"/>
      <c r="Q327" s="13"/>
      <c r="R327" s="335"/>
    </row>
    <row r="328" spans="1:18" ht="12.75">
      <c r="A328" s="86"/>
      <c r="B328" s="689" t="s">
        <v>26</v>
      </c>
      <c r="C328" s="690"/>
      <c r="D328" s="691"/>
      <c r="E328" s="87">
        <v>42</v>
      </c>
      <c r="F328" s="87">
        <v>54</v>
      </c>
      <c r="G328" s="87">
        <f>E328*Q329/C329</f>
        <v>27.3</v>
      </c>
      <c r="H328" s="87">
        <f>F328*Q328/C329</f>
        <v>32.4</v>
      </c>
      <c r="I328" s="87">
        <v>47</v>
      </c>
      <c r="J328" s="87">
        <v>60</v>
      </c>
      <c r="K328" s="87">
        <v>203</v>
      </c>
      <c r="L328" s="88">
        <v>261</v>
      </c>
      <c r="M328" s="89">
        <v>1400</v>
      </c>
      <c r="N328" s="90">
        <v>1800</v>
      </c>
      <c r="O328" s="90">
        <v>45</v>
      </c>
      <c r="P328" s="91">
        <v>50</v>
      </c>
      <c r="Q328" s="332">
        <v>60</v>
      </c>
      <c r="R328" s="335"/>
    </row>
    <row r="329" spans="1:18" ht="13.5" thickBot="1">
      <c r="A329" s="92"/>
      <c r="B329" s="93" t="s">
        <v>28</v>
      </c>
      <c r="C329" s="177">
        <v>100</v>
      </c>
      <c r="D329" s="178"/>
      <c r="E329" s="561">
        <f>E326*C329/E328-C329</f>
        <v>2.238095238095241</v>
      </c>
      <c r="F329" s="561">
        <f>F326*C329/F328-C329</f>
        <v>4.407407407407405</v>
      </c>
      <c r="G329" s="561">
        <f>G326*C329/G328-C329</f>
        <v>-2.934065934065927</v>
      </c>
      <c r="H329" s="561">
        <f>H326*C329/H328-C329</f>
        <v>-3.0246913580246826</v>
      </c>
      <c r="I329" s="561">
        <f>I326*C329/I328-C329</f>
        <v>2.61702127659575</v>
      </c>
      <c r="J329" s="561">
        <f>J326*C329/J328-C329</f>
        <v>3.1000000000000085</v>
      </c>
      <c r="K329" s="561">
        <f>K326*C329/K328-C329</f>
        <v>3.812807881773381</v>
      </c>
      <c r="L329" s="562">
        <f>L326*C329/L328-C329</f>
        <v>3.022988505747122</v>
      </c>
      <c r="M329" s="561">
        <f>M326*C329/M328-C329</f>
        <v>3.285714285714292</v>
      </c>
      <c r="N329" s="561">
        <f>N326*C329/N328-C329</f>
        <v>1.8333333333333286</v>
      </c>
      <c r="O329" s="561">
        <f>O326*C329/O328-C329</f>
        <v>-11.555555555555571</v>
      </c>
      <c r="P329" s="563">
        <f>P326*C329/P328-C329</f>
        <v>5.291999999999987</v>
      </c>
      <c r="Q329" s="333">
        <v>65</v>
      </c>
      <c r="R329" s="335"/>
    </row>
    <row r="344" spans="2:16" ht="16.5" thickBot="1">
      <c r="B344" s="5"/>
      <c r="C344" s="5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</row>
    <row r="345" spans="1:17" ht="51.75" thickBot="1">
      <c r="A345" s="83" t="s">
        <v>88</v>
      </c>
      <c r="B345" s="82" t="s">
        <v>22</v>
      </c>
      <c r="C345" s="725" t="s">
        <v>23</v>
      </c>
      <c r="D345" s="720"/>
      <c r="E345" s="725" t="s">
        <v>24</v>
      </c>
      <c r="F345" s="726"/>
      <c r="G345" s="726"/>
      <c r="H345" s="726"/>
      <c r="I345" s="726"/>
      <c r="J345" s="726"/>
      <c r="K345" s="726"/>
      <c r="L345" s="704"/>
      <c r="M345" s="696" t="s">
        <v>25</v>
      </c>
      <c r="N345" s="697"/>
      <c r="O345" s="727" t="s">
        <v>50</v>
      </c>
      <c r="P345" s="728"/>
      <c r="Q345" s="12"/>
    </row>
    <row r="346" spans="1:18" ht="13.5" thickBot="1">
      <c r="A346" s="674" t="s">
        <v>117</v>
      </c>
      <c r="B346" s="675"/>
      <c r="C346" s="721"/>
      <c r="D346" s="722"/>
      <c r="E346" s="733" t="s">
        <v>8</v>
      </c>
      <c r="F346" s="734"/>
      <c r="G346" s="734"/>
      <c r="H346" s="735"/>
      <c r="I346" s="736" t="s">
        <v>9</v>
      </c>
      <c r="J346" s="737"/>
      <c r="K346" s="736" t="s">
        <v>10</v>
      </c>
      <c r="L346" s="737"/>
      <c r="M346" s="698"/>
      <c r="N346" s="688"/>
      <c r="O346" s="729"/>
      <c r="P346" s="730"/>
      <c r="Q346" s="21"/>
      <c r="R346" s="335"/>
    </row>
    <row r="347" spans="1:18" ht="13.5" thickBot="1">
      <c r="A347" s="676"/>
      <c r="B347" s="677"/>
      <c r="C347" s="723"/>
      <c r="D347" s="724"/>
      <c r="E347" s="703" t="s">
        <v>29</v>
      </c>
      <c r="F347" s="704"/>
      <c r="G347" s="705" t="s">
        <v>30</v>
      </c>
      <c r="H347" s="706"/>
      <c r="I347" s="738"/>
      <c r="J347" s="706"/>
      <c r="K347" s="739"/>
      <c r="L347" s="740"/>
      <c r="M347" s="699"/>
      <c r="N347" s="700"/>
      <c r="O347" s="731"/>
      <c r="P347" s="732"/>
      <c r="Q347" s="22"/>
      <c r="R347" s="335"/>
    </row>
    <row r="348" spans="1:18" ht="16.5" thickBot="1">
      <c r="A348" s="77"/>
      <c r="B348" s="283" t="s">
        <v>0</v>
      </c>
      <c r="C348" s="282" t="s">
        <v>86</v>
      </c>
      <c r="D348" s="281" t="s">
        <v>87</v>
      </c>
      <c r="E348" s="280" t="s">
        <v>86</v>
      </c>
      <c r="F348" s="284" t="s">
        <v>87</v>
      </c>
      <c r="G348" s="282" t="s">
        <v>86</v>
      </c>
      <c r="H348" s="281" t="s">
        <v>87</v>
      </c>
      <c r="I348" s="280" t="s">
        <v>86</v>
      </c>
      <c r="J348" s="284" t="s">
        <v>87</v>
      </c>
      <c r="K348" s="282" t="s">
        <v>86</v>
      </c>
      <c r="L348" s="281" t="s">
        <v>87</v>
      </c>
      <c r="M348" s="280" t="s">
        <v>86</v>
      </c>
      <c r="N348" s="284" t="s">
        <v>87</v>
      </c>
      <c r="O348" s="282" t="s">
        <v>86</v>
      </c>
      <c r="P348" s="281" t="s">
        <v>87</v>
      </c>
      <c r="Q348" s="22"/>
      <c r="R348" s="335"/>
    </row>
    <row r="349" spans="1:18" ht="12.75">
      <c r="A349" s="80" t="s">
        <v>70</v>
      </c>
      <c r="B349" s="76" t="s">
        <v>41</v>
      </c>
      <c r="C349" s="306">
        <v>150</v>
      </c>
      <c r="D349" s="66">
        <v>200</v>
      </c>
      <c r="E349" s="251">
        <v>4.5</v>
      </c>
      <c r="F349" s="252">
        <v>6</v>
      </c>
      <c r="G349" s="169">
        <v>3.53</v>
      </c>
      <c r="H349" s="168">
        <v>3.68</v>
      </c>
      <c r="I349" s="251">
        <v>4.56</v>
      </c>
      <c r="J349" s="252">
        <v>6.08</v>
      </c>
      <c r="K349" s="160">
        <v>23.31</v>
      </c>
      <c r="L349" s="161">
        <v>31.08</v>
      </c>
      <c r="M349" s="254">
        <v>145</v>
      </c>
      <c r="N349" s="255">
        <v>193</v>
      </c>
      <c r="O349" s="123">
        <v>0</v>
      </c>
      <c r="P349" s="124">
        <v>0</v>
      </c>
      <c r="Q349" s="23"/>
      <c r="R349" s="335"/>
    </row>
    <row r="350" spans="1:18" ht="12.75">
      <c r="A350" s="79">
        <v>701</v>
      </c>
      <c r="B350" s="74" t="s">
        <v>33</v>
      </c>
      <c r="C350" s="56">
        <v>30</v>
      </c>
      <c r="D350" s="57">
        <v>40</v>
      </c>
      <c r="E350" s="201">
        <v>2.28</v>
      </c>
      <c r="F350" s="108">
        <v>3.04</v>
      </c>
      <c r="G350" s="107">
        <v>0.039</v>
      </c>
      <c r="H350" s="108"/>
      <c r="I350" s="107">
        <v>0.24</v>
      </c>
      <c r="J350" s="108">
        <v>0.36</v>
      </c>
      <c r="K350" s="107">
        <v>14.76</v>
      </c>
      <c r="L350" s="108">
        <v>20.01</v>
      </c>
      <c r="M350" s="111">
        <v>67</v>
      </c>
      <c r="N350" s="150">
        <v>89</v>
      </c>
      <c r="O350" s="111"/>
      <c r="P350" s="259"/>
      <c r="Q350" s="24"/>
      <c r="R350" s="335"/>
    </row>
    <row r="351" spans="1:18" ht="12.75">
      <c r="A351" s="79">
        <v>394</v>
      </c>
      <c r="B351" s="85" t="s">
        <v>16</v>
      </c>
      <c r="C351" s="67">
        <v>170</v>
      </c>
      <c r="D351" s="57">
        <v>200</v>
      </c>
      <c r="E351" s="107">
        <v>3.94</v>
      </c>
      <c r="F351" s="108">
        <v>4.64</v>
      </c>
      <c r="G351" s="107">
        <v>2.42</v>
      </c>
      <c r="H351" s="108">
        <v>3.27</v>
      </c>
      <c r="I351" s="107">
        <v>4.35</v>
      </c>
      <c r="J351" s="108">
        <v>5.12</v>
      </c>
      <c r="K351" s="107">
        <v>15.63</v>
      </c>
      <c r="L351" s="108">
        <v>17.26</v>
      </c>
      <c r="M351" s="111">
        <v>88</v>
      </c>
      <c r="N351" s="150">
        <v>103</v>
      </c>
      <c r="O351" s="111">
        <v>0.19</v>
      </c>
      <c r="P351" s="150">
        <v>0.22</v>
      </c>
      <c r="Q351" s="25"/>
      <c r="R351" s="335"/>
    </row>
    <row r="352" spans="1:18" ht="13.5" thickBot="1">
      <c r="A352" s="81"/>
      <c r="B352" s="144"/>
      <c r="C352" s="712" t="s">
        <v>6</v>
      </c>
      <c r="D352" s="695"/>
      <c r="E352" s="202">
        <f aca="true" t="shared" si="42" ref="E352:P352">SUM(E349:E351)</f>
        <v>10.719999999999999</v>
      </c>
      <c r="F352" s="206">
        <f t="shared" si="42"/>
        <v>13.68</v>
      </c>
      <c r="G352" s="151">
        <f t="shared" si="42"/>
        <v>5.989</v>
      </c>
      <c r="H352" s="152">
        <f t="shared" si="42"/>
        <v>6.95</v>
      </c>
      <c r="I352" s="202">
        <f t="shared" si="42"/>
        <v>9.149999999999999</v>
      </c>
      <c r="J352" s="206">
        <f t="shared" si="42"/>
        <v>11.56</v>
      </c>
      <c r="K352" s="151">
        <f t="shared" si="42"/>
        <v>53.7</v>
      </c>
      <c r="L352" s="152">
        <f t="shared" si="42"/>
        <v>68.35000000000001</v>
      </c>
      <c r="M352" s="202">
        <f t="shared" si="42"/>
        <v>300</v>
      </c>
      <c r="N352" s="206">
        <f t="shared" si="42"/>
        <v>385</v>
      </c>
      <c r="O352" s="151">
        <f t="shared" si="42"/>
        <v>0.19</v>
      </c>
      <c r="P352" s="153">
        <f t="shared" si="42"/>
        <v>0.22</v>
      </c>
      <c r="Q352" s="26">
        <f>R352/R377</f>
        <v>0.2113545202098118</v>
      </c>
      <c r="R352" s="336">
        <f>AVERAGE(M352:N352)</f>
        <v>342.5</v>
      </c>
    </row>
    <row r="353" spans="1:18" ht="15.75">
      <c r="A353" s="84"/>
      <c r="B353" s="181" t="s">
        <v>1</v>
      </c>
      <c r="C353" s="128"/>
      <c r="D353" s="129"/>
      <c r="E353" s="242"/>
      <c r="F353" s="155" t="s">
        <v>7</v>
      </c>
      <c r="G353" s="156"/>
      <c r="H353" s="155"/>
      <c r="I353" s="156"/>
      <c r="J353" s="155"/>
      <c r="K353" s="156"/>
      <c r="L353" s="155" t="s">
        <v>7</v>
      </c>
      <c r="M353" s="156"/>
      <c r="N353" s="243"/>
      <c r="O353" s="242"/>
      <c r="P353" s="158"/>
      <c r="Q353" s="24"/>
      <c r="R353" s="335"/>
    </row>
    <row r="354" spans="1:18" ht="12.75">
      <c r="A354" s="79" t="s">
        <v>161</v>
      </c>
      <c r="B354" s="75" t="s">
        <v>181</v>
      </c>
      <c r="C354" s="33">
        <v>180</v>
      </c>
      <c r="D354" s="57">
        <v>180</v>
      </c>
      <c r="E354" s="31">
        <v>0.58</v>
      </c>
      <c r="F354" s="32">
        <v>0.58</v>
      </c>
      <c r="G354" s="31"/>
      <c r="H354" s="32"/>
      <c r="I354" s="31">
        <v>0.41</v>
      </c>
      <c r="J354" s="32">
        <v>0.41</v>
      </c>
      <c r="K354" s="31">
        <v>22.26</v>
      </c>
      <c r="L354" s="32">
        <v>22.26</v>
      </c>
      <c r="M354" s="42">
        <v>79</v>
      </c>
      <c r="N354" s="43">
        <v>79</v>
      </c>
      <c r="O354" s="42">
        <v>3.6</v>
      </c>
      <c r="P354" s="43">
        <v>3.6</v>
      </c>
      <c r="Q354" s="24"/>
      <c r="R354" s="335"/>
    </row>
    <row r="355" spans="1:18" ht="13.5" thickBot="1">
      <c r="A355" s="81"/>
      <c r="B355" s="144"/>
      <c r="C355" s="712" t="s">
        <v>6</v>
      </c>
      <c r="D355" s="695"/>
      <c r="E355" s="151">
        <f>SUM(E354:E354)</f>
        <v>0.58</v>
      </c>
      <c r="F355" s="202">
        <f>SUM(F354:F354)</f>
        <v>0.58</v>
      </c>
      <c r="G355" s="151"/>
      <c r="H355" s="152"/>
      <c r="I355" s="151">
        <f aca="true" t="shared" si="43" ref="I355:P355">SUM(I354:I354)</f>
        <v>0.41</v>
      </c>
      <c r="J355" s="202">
        <f t="shared" si="43"/>
        <v>0.41</v>
      </c>
      <c r="K355" s="151">
        <f t="shared" si="43"/>
        <v>22.26</v>
      </c>
      <c r="L355" s="202">
        <f t="shared" si="43"/>
        <v>22.26</v>
      </c>
      <c r="M355" s="151">
        <f t="shared" si="43"/>
        <v>79</v>
      </c>
      <c r="N355" s="202">
        <f t="shared" si="43"/>
        <v>79</v>
      </c>
      <c r="O355" s="151">
        <f t="shared" si="43"/>
        <v>3.6</v>
      </c>
      <c r="P355" s="285">
        <f t="shared" si="43"/>
        <v>3.6</v>
      </c>
      <c r="Q355" s="26">
        <f>R355/R377</f>
        <v>0.04875038568343104</v>
      </c>
      <c r="R355" s="337">
        <f>AVERAGE(M355:N355)</f>
        <v>79</v>
      </c>
    </row>
    <row r="356" spans="1:18" ht="15.75">
      <c r="A356" s="84"/>
      <c r="B356" s="181" t="s">
        <v>2</v>
      </c>
      <c r="C356" s="128"/>
      <c r="D356" s="129"/>
      <c r="E356" s="242"/>
      <c r="F356" s="155"/>
      <c r="G356" s="207"/>
      <c r="H356" s="210"/>
      <c r="I356" s="156"/>
      <c r="J356" s="155"/>
      <c r="K356" s="207"/>
      <c r="L356" s="210"/>
      <c r="M356" s="156"/>
      <c r="N356" s="149"/>
      <c r="O356" s="148"/>
      <c r="P356" s="158"/>
      <c r="Q356" s="27"/>
      <c r="R356" s="335"/>
    </row>
    <row r="357" spans="1:18" ht="25.5">
      <c r="A357" s="244">
        <v>48</v>
      </c>
      <c r="B357" s="309" t="s">
        <v>110</v>
      </c>
      <c r="C357" s="306">
        <v>40</v>
      </c>
      <c r="D357" s="308">
        <v>60</v>
      </c>
      <c r="E357" s="160">
        <v>0.9</v>
      </c>
      <c r="F357" s="161">
        <v>1.35</v>
      </c>
      <c r="G357" s="257"/>
      <c r="H357" s="260"/>
      <c r="I357" s="160">
        <v>2.5</v>
      </c>
      <c r="J357" s="161">
        <v>3.6</v>
      </c>
      <c r="K357" s="251">
        <v>2.4</v>
      </c>
      <c r="L357" s="252">
        <v>3.7</v>
      </c>
      <c r="M357" s="162">
        <v>46</v>
      </c>
      <c r="N357" s="163">
        <v>69</v>
      </c>
      <c r="O357" s="111">
        <v>3.56</v>
      </c>
      <c r="P357" s="150">
        <v>5.34</v>
      </c>
      <c r="Q357" s="27"/>
      <c r="R357" s="335"/>
    </row>
    <row r="358" spans="1:18" ht="12.75">
      <c r="A358" s="79">
        <v>42</v>
      </c>
      <c r="B358" s="146" t="s">
        <v>146</v>
      </c>
      <c r="C358" s="306">
        <v>150</v>
      </c>
      <c r="D358" s="308">
        <v>200</v>
      </c>
      <c r="E358" s="258">
        <v>1.8</v>
      </c>
      <c r="F358" s="259">
        <v>2.4</v>
      </c>
      <c r="G358" s="201">
        <v>1.7</v>
      </c>
      <c r="H358" s="261">
        <v>1.9</v>
      </c>
      <c r="I358" s="258">
        <v>3.6</v>
      </c>
      <c r="J358" s="259">
        <v>4.3</v>
      </c>
      <c r="K358" s="11">
        <v>3.7</v>
      </c>
      <c r="L358" s="263">
        <v>4.9</v>
      </c>
      <c r="M358" s="258">
        <v>84</v>
      </c>
      <c r="N358" s="264">
        <v>112</v>
      </c>
      <c r="O358" s="111">
        <v>4.26</v>
      </c>
      <c r="P358" s="150">
        <v>5.68</v>
      </c>
      <c r="Q358" s="27"/>
      <c r="R358" s="335"/>
    </row>
    <row r="359" spans="1:18" ht="12.75">
      <c r="A359" s="85">
        <v>289</v>
      </c>
      <c r="B359" s="20" t="s">
        <v>102</v>
      </c>
      <c r="C359" s="60" t="s">
        <v>19</v>
      </c>
      <c r="D359" s="61" t="s">
        <v>44</v>
      </c>
      <c r="E359" s="31">
        <v>3.69</v>
      </c>
      <c r="F359" s="32">
        <v>5.17</v>
      </c>
      <c r="G359" s="31">
        <v>3.3</v>
      </c>
      <c r="H359" s="32">
        <v>4.8</v>
      </c>
      <c r="I359" s="31">
        <v>4.61</v>
      </c>
      <c r="J359" s="32">
        <v>5.7</v>
      </c>
      <c r="K359" s="31">
        <v>5.58</v>
      </c>
      <c r="L359" s="32">
        <v>7.72</v>
      </c>
      <c r="M359" s="42">
        <v>94</v>
      </c>
      <c r="N359" s="43">
        <v>132</v>
      </c>
      <c r="O359" s="42">
        <v>0.14</v>
      </c>
      <c r="P359" s="97">
        <v>0.19</v>
      </c>
      <c r="Q359" s="27"/>
      <c r="R359" s="335"/>
    </row>
    <row r="360" spans="1:18" ht="12.75">
      <c r="A360" s="85">
        <v>342</v>
      </c>
      <c r="B360" s="187" t="s">
        <v>58</v>
      </c>
      <c r="C360" s="102">
        <v>110</v>
      </c>
      <c r="D360" s="103">
        <v>130</v>
      </c>
      <c r="E360" s="191">
        <v>1.88</v>
      </c>
      <c r="F360" s="192">
        <v>2.44</v>
      </c>
      <c r="G360" s="31">
        <v>1.83</v>
      </c>
      <c r="H360" s="32">
        <v>2.4</v>
      </c>
      <c r="I360" s="191">
        <v>3.85</v>
      </c>
      <c r="J360" s="192">
        <v>4.2</v>
      </c>
      <c r="K360" s="194">
        <v>16.36</v>
      </c>
      <c r="L360" s="195">
        <v>20.36</v>
      </c>
      <c r="M360" s="166">
        <v>87</v>
      </c>
      <c r="N360" s="167">
        <v>113</v>
      </c>
      <c r="O360" s="42">
        <v>5.7</v>
      </c>
      <c r="P360" s="43">
        <v>8.55</v>
      </c>
      <c r="Q360" s="27"/>
      <c r="R360" s="335"/>
    </row>
    <row r="361" spans="1:18" ht="12.75">
      <c r="A361" s="79">
        <v>378</v>
      </c>
      <c r="B361" s="20" t="s">
        <v>59</v>
      </c>
      <c r="C361" s="102">
        <v>150</v>
      </c>
      <c r="D361" s="103">
        <v>200</v>
      </c>
      <c r="E361" s="31">
        <v>0.075</v>
      </c>
      <c r="F361" s="32">
        <v>0.1</v>
      </c>
      <c r="G361" s="31"/>
      <c r="H361" s="32"/>
      <c r="I361" s="31">
        <v>0.03</v>
      </c>
      <c r="J361" s="32">
        <v>0.04</v>
      </c>
      <c r="K361" s="31">
        <v>19.6</v>
      </c>
      <c r="L361" s="32">
        <v>26.14</v>
      </c>
      <c r="M361" s="42">
        <v>79</v>
      </c>
      <c r="N361" s="43">
        <v>105</v>
      </c>
      <c r="O361" s="42">
        <v>1.38</v>
      </c>
      <c r="P361" s="43">
        <v>1.84</v>
      </c>
      <c r="Q361" s="27"/>
      <c r="R361" s="335"/>
    </row>
    <row r="362" spans="1:18" ht="12.75">
      <c r="A362" s="79">
        <v>700</v>
      </c>
      <c r="B362" s="75" t="s">
        <v>14</v>
      </c>
      <c r="C362" s="62">
        <v>40</v>
      </c>
      <c r="D362" s="63">
        <v>50</v>
      </c>
      <c r="E362" s="164">
        <v>3.08</v>
      </c>
      <c r="F362" s="165">
        <v>4</v>
      </c>
      <c r="G362" s="164"/>
      <c r="H362" s="165"/>
      <c r="I362" s="164">
        <v>0.53</v>
      </c>
      <c r="J362" s="165">
        <v>0.66</v>
      </c>
      <c r="K362" s="164">
        <v>15.08</v>
      </c>
      <c r="L362" s="165">
        <v>18.85</v>
      </c>
      <c r="M362" s="166">
        <v>80</v>
      </c>
      <c r="N362" s="167">
        <v>100</v>
      </c>
      <c r="O362" s="302"/>
      <c r="P362" s="173"/>
      <c r="Q362" s="27"/>
      <c r="R362" s="335"/>
    </row>
    <row r="363" spans="1:18" ht="13.5" thickBot="1">
      <c r="A363" s="81"/>
      <c r="B363" s="144"/>
      <c r="C363" s="712" t="s">
        <v>6</v>
      </c>
      <c r="D363" s="695"/>
      <c r="E363" s="151">
        <f aca="true" t="shared" si="44" ref="E363:P363">SUM(E357:E362)</f>
        <v>11.424999999999999</v>
      </c>
      <c r="F363" s="152">
        <f t="shared" si="44"/>
        <v>15.459999999999999</v>
      </c>
      <c r="G363" s="202">
        <f t="shared" si="44"/>
        <v>6.83</v>
      </c>
      <c r="H363" s="206">
        <f t="shared" si="44"/>
        <v>9.1</v>
      </c>
      <c r="I363" s="151">
        <f t="shared" si="44"/>
        <v>15.12</v>
      </c>
      <c r="J363" s="152">
        <f t="shared" si="44"/>
        <v>18.5</v>
      </c>
      <c r="K363" s="202">
        <f t="shared" si="44"/>
        <v>62.72</v>
      </c>
      <c r="L363" s="206">
        <f t="shared" si="44"/>
        <v>81.67</v>
      </c>
      <c r="M363" s="151">
        <f t="shared" si="44"/>
        <v>470</v>
      </c>
      <c r="N363" s="152">
        <f t="shared" si="44"/>
        <v>631</v>
      </c>
      <c r="O363" s="151">
        <f t="shared" si="44"/>
        <v>15.04</v>
      </c>
      <c r="P363" s="152">
        <f t="shared" si="44"/>
        <v>21.599999999999998</v>
      </c>
      <c r="Q363" s="26">
        <f>R363/R377</f>
        <v>0.3397099660598581</v>
      </c>
      <c r="R363" s="336">
        <f>AVERAGE(M363:N363)</f>
        <v>550.5</v>
      </c>
    </row>
    <row r="364" spans="1:18" ht="15.75">
      <c r="A364" s="84"/>
      <c r="B364" s="181" t="s">
        <v>54</v>
      </c>
      <c r="C364" s="128"/>
      <c r="D364" s="129"/>
      <c r="E364" s="242"/>
      <c r="F364" s="155"/>
      <c r="G364" s="207"/>
      <c r="H364" s="155"/>
      <c r="I364" s="156"/>
      <c r="J364" s="155"/>
      <c r="K364" s="207"/>
      <c r="L364" s="155"/>
      <c r="M364" s="156"/>
      <c r="N364" s="149"/>
      <c r="O364" s="208"/>
      <c r="P364" s="158"/>
      <c r="Q364" s="26"/>
      <c r="R364" s="335"/>
    </row>
    <row r="365" spans="1:18" ht="12.75">
      <c r="A365" s="79"/>
      <c r="B365" s="75" t="s">
        <v>120</v>
      </c>
      <c r="C365" s="33">
        <v>125</v>
      </c>
      <c r="D365" s="44">
        <v>125</v>
      </c>
      <c r="E365" s="107">
        <v>4.35</v>
      </c>
      <c r="F365" s="326">
        <v>4.35</v>
      </c>
      <c r="G365" s="201">
        <v>4.35</v>
      </c>
      <c r="H365" s="201">
        <v>4.35</v>
      </c>
      <c r="I365" s="107">
        <v>4.8</v>
      </c>
      <c r="J365" s="326">
        <v>4.8</v>
      </c>
      <c r="K365" s="261">
        <v>10.6</v>
      </c>
      <c r="L365" s="215">
        <v>10.6</v>
      </c>
      <c r="M365" s="111">
        <v>100</v>
      </c>
      <c r="N365" s="150">
        <v>100</v>
      </c>
      <c r="O365" s="196"/>
      <c r="P365" s="150"/>
      <c r="Q365" s="26"/>
      <c r="R365" s="335"/>
    </row>
    <row r="366" spans="1:18" ht="12.75">
      <c r="A366" s="80" t="s">
        <v>138</v>
      </c>
      <c r="B366" s="324" t="s">
        <v>137</v>
      </c>
      <c r="C366" s="2">
        <v>60</v>
      </c>
      <c r="D366" s="105">
        <v>70</v>
      </c>
      <c r="E366" s="107">
        <v>3.49</v>
      </c>
      <c r="F366" s="250">
        <v>4.07</v>
      </c>
      <c r="G366" s="246">
        <v>0.08</v>
      </c>
      <c r="H366" s="168">
        <v>0.1</v>
      </c>
      <c r="I366" s="109">
        <v>4.67</v>
      </c>
      <c r="J366" s="250">
        <v>5.45</v>
      </c>
      <c r="K366" s="201">
        <v>12.85</v>
      </c>
      <c r="L366" s="250">
        <v>15.46</v>
      </c>
      <c r="M366" s="111">
        <v>115</v>
      </c>
      <c r="N366" s="150">
        <v>134</v>
      </c>
      <c r="O366" s="196">
        <v>1.5</v>
      </c>
      <c r="P366" s="150">
        <v>1.75</v>
      </c>
      <c r="Q366" s="28"/>
      <c r="R366" s="335"/>
    </row>
    <row r="367" spans="1:18" ht="12.75">
      <c r="A367" s="348"/>
      <c r="B367" s="20" t="s">
        <v>158</v>
      </c>
      <c r="C367" s="64">
        <v>50</v>
      </c>
      <c r="D367" s="57">
        <v>55</v>
      </c>
      <c r="E367" s="31">
        <v>0.36</v>
      </c>
      <c r="F367" s="32">
        <v>0.44</v>
      </c>
      <c r="G367" s="15"/>
      <c r="H367" s="32"/>
      <c r="I367" s="31">
        <v>0.09</v>
      </c>
      <c r="J367" s="32">
        <v>0.11</v>
      </c>
      <c r="K367" s="15">
        <v>3.38</v>
      </c>
      <c r="L367" s="32">
        <v>4.13</v>
      </c>
      <c r="M367" s="42">
        <v>17</v>
      </c>
      <c r="N367" s="43">
        <v>21</v>
      </c>
      <c r="O367" s="193">
        <v>17.1</v>
      </c>
      <c r="P367" s="43">
        <v>20.9</v>
      </c>
      <c r="Q367" s="28"/>
      <c r="R367" s="335"/>
    </row>
    <row r="368" spans="1:18" ht="13.5" thickBot="1">
      <c r="A368" s="81"/>
      <c r="B368" s="144"/>
      <c r="C368" s="755" t="s">
        <v>6</v>
      </c>
      <c r="D368" s="724"/>
      <c r="E368" s="38">
        <f>SUM(E365:E367)</f>
        <v>8.2</v>
      </c>
      <c r="F368" s="583">
        <f aca="true" t="shared" si="45" ref="F368:M368">SUM(F365:F367)</f>
        <v>8.86</v>
      </c>
      <c r="G368" s="267">
        <f t="shared" si="45"/>
        <v>4.43</v>
      </c>
      <c r="H368" s="350">
        <f t="shared" si="45"/>
        <v>4.449999999999999</v>
      </c>
      <c r="I368" s="38">
        <f t="shared" si="45"/>
        <v>9.559999999999999</v>
      </c>
      <c r="J368" s="583">
        <f t="shared" si="45"/>
        <v>10.36</v>
      </c>
      <c r="K368" s="267">
        <f t="shared" si="45"/>
        <v>26.83</v>
      </c>
      <c r="L368" s="350">
        <f t="shared" si="45"/>
        <v>30.19</v>
      </c>
      <c r="M368" s="38">
        <f t="shared" si="45"/>
        <v>232</v>
      </c>
      <c r="N368" s="583">
        <f>SUM(N365:N367)</f>
        <v>255</v>
      </c>
      <c r="O368" s="209">
        <f>SUM(O365:O366)</f>
        <v>1.5</v>
      </c>
      <c r="P368" s="171">
        <f>SUM(P365:P366)</f>
        <v>1.75</v>
      </c>
      <c r="Q368" s="26">
        <f>R368/R377</f>
        <v>0.15026226473310705</v>
      </c>
      <c r="R368" s="336">
        <f>AVERAGE(M368:N368)</f>
        <v>243.5</v>
      </c>
    </row>
    <row r="369" spans="1:18" ht="15.75">
      <c r="A369" s="84"/>
      <c r="B369" s="183" t="s">
        <v>53</v>
      </c>
      <c r="C369" s="222"/>
      <c r="D369" s="229"/>
      <c r="E369" s="242"/>
      <c r="F369" s="155"/>
      <c r="G369" s="156"/>
      <c r="H369" s="155"/>
      <c r="I369" s="207"/>
      <c r="J369" s="210"/>
      <c r="K369" s="156"/>
      <c r="L369" s="155"/>
      <c r="M369" s="207"/>
      <c r="N369" s="149"/>
      <c r="O369" s="148"/>
      <c r="P369" s="158"/>
      <c r="Q369" s="27"/>
      <c r="R369" s="335"/>
    </row>
    <row r="370" spans="1:18" ht="12.75">
      <c r="A370" s="85"/>
      <c r="B370" s="20" t="s">
        <v>93</v>
      </c>
      <c r="C370" s="306" t="s">
        <v>76</v>
      </c>
      <c r="D370" s="308" t="s">
        <v>106</v>
      </c>
      <c r="E370" s="247">
        <v>2.5</v>
      </c>
      <c r="F370" s="253">
        <v>5</v>
      </c>
      <c r="G370" s="109">
        <v>2.5</v>
      </c>
      <c r="H370" s="250">
        <v>5</v>
      </c>
      <c r="I370" s="247">
        <v>2.3</v>
      </c>
      <c r="J370" s="253">
        <v>4.6</v>
      </c>
      <c r="K370" s="109">
        <v>0</v>
      </c>
      <c r="L370" s="250">
        <v>0</v>
      </c>
      <c r="M370" s="196">
        <v>30</v>
      </c>
      <c r="N370" s="256">
        <v>60</v>
      </c>
      <c r="O370" s="111"/>
      <c r="P370" s="150"/>
      <c r="Q370" s="27"/>
      <c r="R370" s="335"/>
    </row>
    <row r="371" spans="1:18" ht="12.75">
      <c r="A371" s="325"/>
      <c r="B371" s="95" t="s">
        <v>127</v>
      </c>
      <c r="C371" s="98">
        <v>30</v>
      </c>
      <c r="D371" s="106">
        <v>40</v>
      </c>
      <c r="E371" s="107">
        <v>0.24</v>
      </c>
      <c r="F371" s="108">
        <v>0.36</v>
      </c>
      <c r="G371" s="107"/>
      <c r="H371" s="108"/>
      <c r="I371" s="107">
        <v>0.08</v>
      </c>
      <c r="J371" s="108">
        <v>0.12</v>
      </c>
      <c r="K371" s="107">
        <v>1.68</v>
      </c>
      <c r="L371" s="108">
        <v>2.52</v>
      </c>
      <c r="M371" s="111">
        <v>8</v>
      </c>
      <c r="N371" s="150">
        <v>12</v>
      </c>
      <c r="O371" s="111">
        <v>4.16</v>
      </c>
      <c r="P371" s="150">
        <v>6.24</v>
      </c>
      <c r="Q371" s="27"/>
      <c r="R371" s="335"/>
    </row>
    <row r="372" spans="1:18" ht="12.75">
      <c r="A372" s="303">
        <v>242</v>
      </c>
      <c r="B372" s="96" t="s">
        <v>96</v>
      </c>
      <c r="C372" s="304">
        <v>50</v>
      </c>
      <c r="D372" s="240">
        <v>70</v>
      </c>
      <c r="E372" s="160">
        <v>5.3</v>
      </c>
      <c r="F372" s="287">
        <v>7.43</v>
      </c>
      <c r="G372" s="191">
        <v>5.3</v>
      </c>
      <c r="H372" s="165">
        <v>7.43</v>
      </c>
      <c r="I372" s="251">
        <v>3.74</v>
      </c>
      <c r="J372" s="286">
        <v>5.24</v>
      </c>
      <c r="K372" s="160">
        <v>0.51</v>
      </c>
      <c r="L372" s="287">
        <v>0.71</v>
      </c>
      <c r="M372" s="254">
        <v>56</v>
      </c>
      <c r="N372" s="18">
        <v>78</v>
      </c>
      <c r="O372" s="111">
        <v>0.59</v>
      </c>
      <c r="P372" s="150">
        <v>1.1</v>
      </c>
      <c r="Q372" s="27"/>
      <c r="R372" s="335"/>
    </row>
    <row r="373" spans="1:18" ht="12.75">
      <c r="A373" s="79">
        <v>321</v>
      </c>
      <c r="B373" s="310" t="s">
        <v>97</v>
      </c>
      <c r="C373" s="58">
        <v>110</v>
      </c>
      <c r="D373" s="311">
        <v>130</v>
      </c>
      <c r="E373" s="194">
        <v>1.35</v>
      </c>
      <c r="F373" s="250">
        <v>1.59</v>
      </c>
      <c r="G373" s="247">
        <v>0.04</v>
      </c>
      <c r="H373" s="253">
        <v>0.06</v>
      </c>
      <c r="I373" s="194">
        <v>3.03</v>
      </c>
      <c r="J373" s="250">
        <v>3.58</v>
      </c>
      <c r="K373" s="262">
        <v>17.31</v>
      </c>
      <c r="L373" s="253">
        <v>20.46</v>
      </c>
      <c r="M373" s="265">
        <v>115</v>
      </c>
      <c r="N373" s="150">
        <v>136</v>
      </c>
      <c r="O373" s="111">
        <v>1.5</v>
      </c>
      <c r="P373" s="150">
        <v>1.95</v>
      </c>
      <c r="Q373" s="27"/>
      <c r="R373" s="335"/>
    </row>
    <row r="374" spans="1:18" ht="12.75">
      <c r="A374" s="79">
        <v>1</v>
      </c>
      <c r="B374" s="188" t="s">
        <v>5</v>
      </c>
      <c r="C374" s="54" t="s">
        <v>103</v>
      </c>
      <c r="D374" s="55" t="s">
        <v>166</v>
      </c>
      <c r="E374" s="107">
        <v>2.35</v>
      </c>
      <c r="F374" s="108">
        <v>3.1</v>
      </c>
      <c r="G374" s="107">
        <v>0.06</v>
      </c>
      <c r="H374" s="108">
        <v>0.1</v>
      </c>
      <c r="I374" s="107">
        <v>3.32</v>
      </c>
      <c r="J374" s="108">
        <v>5.4</v>
      </c>
      <c r="K374" s="107">
        <v>14.84</v>
      </c>
      <c r="L374" s="108">
        <v>19.77</v>
      </c>
      <c r="M374" s="111">
        <v>95</v>
      </c>
      <c r="N374" s="150">
        <v>115</v>
      </c>
      <c r="O374" s="111"/>
      <c r="P374" s="150"/>
      <c r="Q374" s="27"/>
      <c r="R374" s="335"/>
    </row>
    <row r="375" spans="1:18" ht="12.75">
      <c r="A375" s="85"/>
      <c r="B375" s="114" t="s">
        <v>89</v>
      </c>
      <c r="C375" s="67">
        <v>170</v>
      </c>
      <c r="D375" s="61">
        <v>200</v>
      </c>
      <c r="E375" s="40">
        <v>0.11</v>
      </c>
      <c r="F375" s="41">
        <v>0.19</v>
      </c>
      <c r="G375" s="107"/>
      <c r="H375" s="108"/>
      <c r="I375" s="40">
        <v>0.03</v>
      </c>
      <c r="J375" s="41">
        <v>0.06</v>
      </c>
      <c r="K375" s="40">
        <v>12.85</v>
      </c>
      <c r="L375" s="41">
        <v>15.12</v>
      </c>
      <c r="M375" s="40">
        <v>44</v>
      </c>
      <c r="N375" s="174">
        <v>61</v>
      </c>
      <c r="O375" s="111">
        <v>2.36</v>
      </c>
      <c r="P375" s="150">
        <v>3.14</v>
      </c>
      <c r="Q375" s="27"/>
      <c r="R375" s="335"/>
    </row>
    <row r="376" spans="1:18" ht="13.5" thickBot="1">
      <c r="A376" s="320"/>
      <c r="B376" s="320"/>
      <c r="C376" s="753" t="s">
        <v>6</v>
      </c>
      <c r="D376" s="756"/>
      <c r="E376" s="296">
        <f aca="true" t="shared" si="46" ref="E376:P376">SUM(E370:E375)</f>
        <v>11.849999999999998</v>
      </c>
      <c r="F376" s="299">
        <f t="shared" si="46"/>
        <v>17.67</v>
      </c>
      <c r="G376" s="296">
        <f t="shared" si="46"/>
        <v>7.8999999999999995</v>
      </c>
      <c r="H376" s="299">
        <f t="shared" si="46"/>
        <v>12.59</v>
      </c>
      <c r="I376" s="296">
        <f t="shared" si="46"/>
        <v>12.5</v>
      </c>
      <c r="J376" s="299">
        <f t="shared" si="46"/>
        <v>19</v>
      </c>
      <c r="K376" s="296">
        <f t="shared" si="46"/>
        <v>47.190000000000005</v>
      </c>
      <c r="L376" s="299">
        <f t="shared" si="46"/>
        <v>58.58</v>
      </c>
      <c r="M376" s="296">
        <f t="shared" si="46"/>
        <v>348</v>
      </c>
      <c r="N376" s="299">
        <f>SUM(N370:N375)</f>
        <v>462</v>
      </c>
      <c r="O376" s="296">
        <f t="shared" si="46"/>
        <v>8.61</v>
      </c>
      <c r="P376" s="297">
        <f t="shared" si="46"/>
        <v>12.43</v>
      </c>
      <c r="Q376" s="26">
        <f>R376/R377</f>
        <v>0.24992286331379204</v>
      </c>
      <c r="R376" s="338">
        <f>AVERAGE(M376:N376)</f>
        <v>405</v>
      </c>
    </row>
    <row r="377" spans="1:18" ht="13.5" thickBot="1">
      <c r="A377" s="576"/>
      <c r="B377" s="577"/>
      <c r="C377" s="754" t="s">
        <v>15</v>
      </c>
      <c r="D377" s="757"/>
      <c r="E377" s="538">
        <f aca="true" t="shared" si="47" ref="E377:Q377">SUM(E352+E355+E363+E368+E376)</f>
        <v>42.77499999999999</v>
      </c>
      <c r="F377" s="539">
        <f t="shared" si="47"/>
        <v>56.25</v>
      </c>
      <c r="G377" s="538">
        <f t="shared" si="47"/>
        <v>25.148999999999997</v>
      </c>
      <c r="H377" s="539">
        <f t="shared" si="47"/>
        <v>33.09</v>
      </c>
      <c r="I377" s="580">
        <f t="shared" si="47"/>
        <v>46.739999999999995</v>
      </c>
      <c r="J377" s="581">
        <f t="shared" si="47"/>
        <v>59.83</v>
      </c>
      <c r="K377" s="538">
        <f t="shared" si="47"/>
        <v>212.7</v>
      </c>
      <c r="L377" s="539">
        <f t="shared" si="47"/>
        <v>261.05</v>
      </c>
      <c r="M377" s="582">
        <f t="shared" si="47"/>
        <v>1429</v>
      </c>
      <c r="N377" s="539">
        <f>SUM(N352+N355+N363+N368+N376)</f>
        <v>1812</v>
      </c>
      <c r="O377" s="538">
        <f t="shared" si="47"/>
        <v>28.939999999999998</v>
      </c>
      <c r="P377" s="542">
        <f t="shared" si="47"/>
        <v>39.599999999999994</v>
      </c>
      <c r="Q377" s="29">
        <f t="shared" si="47"/>
        <v>1</v>
      </c>
      <c r="R377" s="337">
        <f>AVERAGE(M377:N377)</f>
        <v>1620.5</v>
      </c>
    </row>
    <row r="378" spans="1:18" ht="13.5" thickBot="1">
      <c r="A378" s="686"/>
      <c r="B378" s="687"/>
      <c r="C378" s="687"/>
      <c r="D378" s="687"/>
      <c r="E378" s="687"/>
      <c r="F378" s="687"/>
      <c r="G378" s="687"/>
      <c r="H378" s="687"/>
      <c r="I378" s="687"/>
      <c r="J378" s="687"/>
      <c r="K378" s="687"/>
      <c r="L378" s="687"/>
      <c r="M378" s="687"/>
      <c r="N378" s="687"/>
      <c r="O378" s="687"/>
      <c r="P378" s="688"/>
      <c r="Q378" s="13"/>
      <c r="R378" s="335"/>
    </row>
    <row r="379" spans="1:18" ht="12.75">
      <c r="A379" s="86"/>
      <c r="B379" s="689" t="s">
        <v>26</v>
      </c>
      <c r="C379" s="690"/>
      <c r="D379" s="691"/>
      <c r="E379" s="87">
        <v>42</v>
      </c>
      <c r="F379" s="87">
        <v>54</v>
      </c>
      <c r="G379" s="87">
        <f>E379*Q380/C380</f>
        <v>27.3</v>
      </c>
      <c r="H379" s="87">
        <f>F379*Q379/C380</f>
        <v>32.4</v>
      </c>
      <c r="I379" s="87">
        <v>47</v>
      </c>
      <c r="J379" s="87">
        <v>60</v>
      </c>
      <c r="K379" s="87">
        <v>203</v>
      </c>
      <c r="L379" s="88">
        <v>261</v>
      </c>
      <c r="M379" s="89">
        <v>1400</v>
      </c>
      <c r="N379" s="90">
        <v>1800</v>
      </c>
      <c r="O379" s="90">
        <v>45</v>
      </c>
      <c r="P379" s="91">
        <v>50</v>
      </c>
      <c r="Q379" s="332">
        <v>60</v>
      </c>
      <c r="R379" s="335"/>
    </row>
    <row r="380" spans="1:18" ht="13.5" thickBot="1">
      <c r="A380" s="92"/>
      <c r="B380" s="93" t="s">
        <v>28</v>
      </c>
      <c r="C380" s="177">
        <v>100</v>
      </c>
      <c r="D380" s="178"/>
      <c r="E380" s="561">
        <f>E377*C380/E379-C380</f>
        <v>1.8452380952380736</v>
      </c>
      <c r="F380" s="561">
        <f>F377*C380/F379-C380</f>
        <v>4.166666666666671</v>
      </c>
      <c r="G380" s="561">
        <f>G377*C380/G379-C380</f>
        <v>-7.87912087912089</v>
      </c>
      <c r="H380" s="561">
        <f>H377*C380/H379-C380</f>
        <v>2.1296296296296475</v>
      </c>
      <c r="I380" s="179">
        <f>I377*C380/I379-C380</f>
        <v>-0.5531914893617227</v>
      </c>
      <c r="J380" s="561">
        <f>J377*C380/J379-C380</f>
        <v>-0.28333333333333144</v>
      </c>
      <c r="K380" s="561">
        <f>K377*C380/K379-C380</f>
        <v>4.778325123152712</v>
      </c>
      <c r="L380" s="565">
        <f>L377*C380/L379-C380</f>
        <v>0.0191570881226113</v>
      </c>
      <c r="M380" s="561">
        <f>M377*C380/M379-C380</f>
        <v>2.0714285714285694</v>
      </c>
      <c r="N380" s="561">
        <f>N377*C380/N379-C380</f>
        <v>0.6666666666666714</v>
      </c>
      <c r="O380" s="566">
        <f>O377*C380/O379-C380</f>
        <v>-35.68888888888888</v>
      </c>
      <c r="P380" s="563">
        <f>P377*C380/P379-C380</f>
        <v>-20.80000000000001</v>
      </c>
      <c r="Q380" s="334">
        <v>65</v>
      </c>
      <c r="R380" s="335"/>
    </row>
    <row r="394" spans="1:17" ht="15.75">
      <c r="A394" s="30"/>
      <c r="B394" s="5"/>
      <c r="C394" s="5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30"/>
    </row>
    <row r="395" spans="2:16" ht="16.5" thickBot="1">
      <c r="B395" s="5"/>
      <c r="C395" s="5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</row>
    <row r="396" spans="1:18" ht="36.75" thickBot="1">
      <c r="A396" s="313" t="s">
        <v>111</v>
      </c>
      <c r="B396" s="142" t="s">
        <v>22</v>
      </c>
      <c r="C396" s="725" t="s">
        <v>23</v>
      </c>
      <c r="D396" s="720"/>
      <c r="E396" s="725" t="s">
        <v>24</v>
      </c>
      <c r="F396" s="726"/>
      <c r="G396" s="726"/>
      <c r="H396" s="726"/>
      <c r="I396" s="726"/>
      <c r="J396" s="726"/>
      <c r="K396" s="726"/>
      <c r="L396" s="704"/>
      <c r="M396" s="696" t="s">
        <v>25</v>
      </c>
      <c r="N396" s="697"/>
      <c r="O396" s="727" t="s">
        <v>50</v>
      </c>
      <c r="P396" s="728"/>
      <c r="Q396" s="12"/>
      <c r="R396" s="335"/>
    </row>
    <row r="397" spans="1:18" ht="13.5" thickBot="1">
      <c r="A397" s="674" t="s">
        <v>118</v>
      </c>
      <c r="B397" s="675"/>
      <c r="C397" s="721"/>
      <c r="D397" s="722"/>
      <c r="E397" s="733" t="s">
        <v>8</v>
      </c>
      <c r="F397" s="734"/>
      <c r="G397" s="734"/>
      <c r="H397" s="735"/>
      <c r="I397" s="736" t="s">
        <v>9</v>
      </c>
      <c r="J397" s="737"/>
      <c r="K397" s="736" t="s">
        <v>10</v>
      </c>
      <c r="L397" s="737"/>
      <c r="M397" s="698"/>
      <c r="N397" s="688"/>
      <c r="O397" s="729"/>
      <c r="P397" s="730"/>
      <c r="Q397" s="21"/>
      <c r="R397" s="335"/>
    </row>
    <row r="398" spans="1:18" ht="13.5" thickBot="1">
      <c r="A398" s="676"/>
      <c r="B398" s="677"/>
      <c r="C398" s="723"/>
      <c r="D398" s="724"/>
      <c r="E398" s="703" t="s">
        <v>29</v>
      </c>
      <c r="F398" s="704"/>
      <c r="G398" s="705" t="s">
        <v>30</v>
      </c>
      <c r="H398" s="706"/>
      <c r="I398" s="738"/>
      <c r="J398" s="706"/>
      <c r="K398" s="739"/>
      <c r="L398" s="740"/>
      <c r="M398" s="699"/>
      <c r="N398" s="700"/>
      <c r="O398" s="731"/>
      <c r="P398" s="732"/>
      <c r="Q398" s="22"/>
      <c r="R398" s="335"/>
    </row>
    <row r="399" spans="1:18" ht="16.5" thickBot="1">
      <c r="A399" s="77"/>
      <c r="B399" s="180" t="s">
        <v>0</v>
      </c>
      <c r="C399" s="72" t="s">
        <v>86</v>
      </c>
      <c r="D399" s="71" t="s">
        <v>87</v>
      </c>
      <c r="E399" s="70" t="s">
        <v>86</v>
      </c>
      <c r="F399" s="71" t="s">
        <v>87</v>
      </c>
      <c r="G399" s="72" t="s">
        <v>86</v>
      </c>
      <c r="H399" s="71" t="s">
        <v>87</v>
      </c>
      <c r="I399" s="70" t="s">
        <v>86</v>
      </c>
      <c r="J399" s="71" t="s">
        <v>87</v>
      </c>
      <c r="K399" s="70" t="s">
        <v>86</v>
      </c>
      <c r="L399" s="71" t="s">
        <v>87</v>
      </c>
      <c r="M399" s="70" t="s">
        <v>86</v>
      </c>
      <c r="N399" s="71" t="s">
        <v>87</v>
      </c>
      <c r="O399" s="70" t="s">
        <v>86</v>
      </c>
      <c r="P399" s="71" t="s">
        <v>87</v>
      </c>
      <c r="Q399" s="22"/>
      <c r="R399" s="335"/>
    </row>
    <row r="400" spans="1:18" ht="12.75">
      <c r="A400" s="79">
        <v>174</v>
      </c>
      <c r="B400" s="146" t="s">
        <v>34</v>
      </c>
      <c r="C400" s="290">
        <v>150</v>
      </c>
      <c r="D400" s="291">
        <v>200</v>
      </c>
      <c r="E400" s="207">
        <v>4.53</v>
      </c>
      <c r="F400" s="210">
        <v>6.04</v>
      </c>
      <c r="G400" s="121">
        <v>2.03</v>
      </c>
      <c r="H400" s="122">
        <v>3.68</v>
      </c>
      <c r="I400" s="207">
        <v>4.8</v>
      </c>
      <c r="J400" s="210">
        <v>6.4</v>
      </c>
      <c r="K400" s="156">
        <v>21.67</v>
      </c>
      <c r="L400" s="155">
        <v>28.9</v>
      </c>
      <c r="M400" s="208">
        <v>157</v>
      </c>
      <c r="N400" s="356">
        <v>209</v>
      </c>
      <c r="O400" s="123">
        <v>0</v>
      </c>
      <c r="P400" s="124">
        <v>0</v>
      </c>
      <c r="Q400" s="23"/>
      <c r="R400" s="335"/>
    </row>
    <row r="401" spans="1:18" ht="12.75">
      <c r="A401" s="79">
        <v>701</v>
      </c>
      <c r="B401" s="74" t="s">
        <v>33</v>
      </c>
      <c r="C401" s="56">
        <v>30</v>
      </c>
      <c r="D401" s="57">
        <v>40</v>
      </c>
      <c r="E401" s="107">
        <v>2.28</v>
      </c>
      <c r="F401" s="216">
        <v>3.04</v>
      </c>
      <c r="G401" s="107"/>
      <c r="H401" s="165"/>
      <c r="I401" s="201">
        <v>0.24</v>
      </c>
      <c r="J401" s="216">
        <v>0.36</v>
      </c>
      <c r="K401" s="107">
        <v>14.76</v>
      </c>
      <c r="L401" s="165">
        <v>20.01</v>
      </c>
      <c r="M401" s="196">
        <v>67</v>
      </c>
      <c r="N401" s="344">
        <v>89</v>
      </c>
      <c r="O401" s="111"/>
      <c r="P401" s="217"/>
      <c r="Q401" s="24"/>
      <c r="R401" s="335"/>
    </row>
    <row r="402" spans="1:18" ht="12.75">
      <c r="A402" s="79">
        <v>394</v>
      </c>
      <c r="B402" s="85" t="s">
        <v>16</v>
      </c>
      <c r="C402" s="67">
        <v>170</v>
      </c>
      <c r="D402" s="57">
        <v>200</v>
      </c>
      <c r="E402" s="107">
        <v>3.94</v>
      </c>
      <c r="F402" s="108">
        <v>4.64</v>
      </c>
      <c r="G402" s="107">
        <v>2.52</v>
      </c>
      <c r="H402" s="108">
        <v>3.27</v>
      </c>
      <c r="I402" s="107">
        <v>4.35</v>
      </c>
      <c r="J402" s="108">
        <v>5.12</v>
      </c>
      <c r="K402" s="107">
        <v>15.63</v>
      </c>
      <c r="L402" s="108">
        <v>17.26</v>
      </c>
      <c r="M402" s="111">
        <v>88</v>
      </c>
      <c r="N402" s="150">
        <v>103</v>
      </c>
      <c r="O402" s="111">
        <v>0.19</v>
      </c>
      <c r="P402" s="150">
        <v>0.22</v>
      </c>
      <c r="Q402" s="25"/>
      <c r="R402" s="335"/>
    </row>
    <row r="403" spans="1:18" ht="13.5" thickBot="1">
      <c r="A403" s="81"/>
      <c r="B403" s="144"/>
      <c r="C403" s="712" t="s">
        <v>6</v>
      </c>
      <c r="D403" s="695"/>
      <c r="E403" s="202">
        <f aca="true" t="shared" si="48" ref="E403:P403">SUM(E400:E402)</f>
        <v>10.75</v>
      </c>
      <c r="F403" s="206">
        <f t="shared" si="48"/>
        <v>13.719999999999999</v>
      </c>
      <c r="G403" s="151">
        <f t="shared" si="48"/>
        <v>4.55</v>
      </c>
      <c r="H403" s="152">
        <f t="shared" si="48"/>
        <v>6.95</v>
      </c>
      <c r="I403" s="202">
        <f t="shared" si="48"/>
        <v>9.39</v>
      </c>
      <c r="J403" s="206">
        <f t="shared" si="48"/>
        <v>11.88</v>
      </c>
      <c r="K403" s="151">
        <f t="shared" si="48"/>
        <v>52.06</v>
      </c>
      <c r="L403" s="152">
        <f t="shared" si="48"/>
        <v>66.17</v>
      </c>
      <c r="M403" s="202">
        <f t="shared" si="48"/>
        <v>312</v>
      </c>
      <c r="N403" s="152">
        <f t="shared" si="48"/>
        <v>401</v>
      </c>
      <c r="O403" s="151">
        <f t="shared" si="48"/>
        <v>0.19</v>
      </c>
      <c r="P403" s="153">
        <f t="shared" si="48"/>
        <v>0.22</v>
      </c>
      <c r="Q403" s="26">
        <f>R403/R424</f>
        <v>0.2185105730922464</v>
      </c>
      <c r="R403" s="336">
        <f>AVERAGE(M403:N403)</f>
        <v>356.5</v>
      </c>
    </row>
    <row r="404" spans="1:18" ht="15.75">
      <c r="A404" s="84"/>
      <c r="B404" s="181" t="s">
        <v>1</v>
      </c>
      <c r="C404" s="128"/>
      <c r="D404" s="129"/>
      <c r="E404" s="154"/>
      <c r="F404" s="155" t="s">
        <v>7</v>
      </c>
      <c r="G404" s="156"/>
      <c r="H404" s="155"/>
      <c r="I404" s="156"/>
      <c r="J404" s="155"/>
      <c r="K404" s="156"/>
      <c r="L404" s="155" t="s">
        <v>7</v>
      </c>
      <c r="M404" s="156"/>
      <c r="N404" s="157"/>
      <c r="O404" s="154"/>
      <c r="P404" s="158"/>
      <c r="Q404" s="24"/>
      <c r="R404" s="335"/>
    </row>
    <row r="405" spans="1:18" ht="12.75">
      <c r="A405" s="79"/>
      <c r="B405" s="75" t="s">
        <v>147</v>
      </c>
      <c r="C405" s="104">
        <v>100</v>
      </c>
      <c r="D405" s="57">
        <v>90</v>
      </c>
      <c r="E405" s="107">
        <v>0.5</v>
      </c>
      <c r="F405" s="201">
        <v>0.45</v>
      </c>
      <c r="G405" s="107"/>
      <c r="H405" s="108"/>
      <c r="I405" s="107">
        <v>0.5</v>
      </c>
      <c r="J405" s="108">
        <v>0.45</v>
      </c>
      <c r="K405" s="107">
        <v>16.63</v>
      </c>
      <c r="L405" s="201">
        <v>14.97</v>
      </c>
      <c r="M405" s="111">
        <v>66</v>
      </c>
      <c r="N405" s="150">
        <v>59</v>
      </c>
      <c r="O405" s="111">
        <v>60</v>
      </c>
      <c r="P405" s="150">
        <v>54</v>
      </c>
      <c r="Q405" s="26"/>
      <c r="R405" s="335"/>
    </row>
    <row r="406" spans="1:18" ht="13.5" thickBot="1">
      <c r="A406" s="81"/>
      <c r="B406" s="144"/>
      <c r="C406" s="712" t="s">
        <v>6</v>
      </c>
      <c r="D406" s="695"/>
      <c r="E406" s="151">
        <f>SUM(E405:E405)</f>
        <v>0.5</v>
      </c>
      <c r="F406" s="202">
        <f>SUM(F405:F405)</f>
        <v>0.45</v>
      </c>
      <c r="G406" s="151"/>
      <c r="H406" s="152"/>
      <c r="I406" s="151">
        <f aca="true" t="shared" si="49" ref="I406:P406">SUM(I405:I405)</f>
        <v>0.5</v>
      </c>
      <c r="J406" s="202">
        <f t="shared" si="49"/>
        <v>0.45</v>
      </c>
      <c r="K406" s="151">
        <f t="shared" si="49"/>
        <v>16.63</v>
      </c>
      <c r="L406" s="202">
        <f t="shared" si="49"/>
        <v>14.97</v>
      </c>
      <c r="M406" s="151">
        <f t="shared" si="49"/>
        <v>66</v>
      </c>
      <c r="N406" s="202">
        <f t="shared" si="49"/>
        <v>59</v>
      </c>
      <c r="O406" s="151">
        <f t="shared" si="49"/>
        <v>60</v>
      </c>
      <c r="P406" s="285">
        <f t="shared" si="49"/>
        <v>54</v>
      </c>
      <c r="Q406" s="26">
        <f>R406/R424</f>
        <v>0.03830830524057616</v>
      </c>
      <c r="R406" s="337">
        <f>AVERAGE(M406:N406)</f>
        <v>62.5</v>
      </c>
    </row>
    <row r="407" spans="1:18" ht="15.75">
      <c r="A407" s="84"/>
      <c r="B407" s="181" t="s">
        <v>2</v>
      </c>
      <c r="C407" s="128"/>
      <c r="D407" s="129"/>
      <c r="E407" s="270"/>
      <c r="F407" s="210"/>
      <c r="G407" s="156"/>
      <c r="H407" s="155"/>
      <c r="I407" s="207"/>
      <c r="J407" s="210"/>
      <c r="K407" s="156"/>
      <c r="L407" s="155"/>
      <c r="M407" s="207"/>
      <c r="N407" s="292"/>
      <c r="O407" s="148"/>
      <c r="P407" s="158"/>
      <c r="Q407" s="27"/>
      <c r="R407" s="335"/>
    </row>
    <row r="408" spans="1:18" ht="25.5">
      <c r="A408" s="289" t="s">
        <v>73</v>
      </c>
      <c r="B408" s="315" t="s">
        <v>113</v>
      </c>
      <c r="C408" s="98">
        <v>40</v>
      </c>
      <c r="D408" s="59">
        <v>60</v>
      </c>
      <c r="E408" s="201">
        <v>0.74</v>
      </c>
      <c r="F408" s="215">
        <v>1.11</v>
      </c>
      <c r="G408" s="107">
        <v>0.1</v>
      </c>
      <c r="H408" s="108">
        <v>0.12</v>
      </c>
      <c r="I408" s="201">
        <v>2.5</v>
      </c>
      <c r="J408" s="215">
        <v>3.6</v>
      </c>
      <c r="K408" s="107">
        <v>5.21</v>
      </c>
      <c r="L408" s="108">
        <v>7.82</v>
      </c>
      <c r="M408" s="196">
        <v>43</v>
      </c>
      <c r="N408" s="256">
        <v>65</v>
      </c>
      <c r="O408" s="40">
        <v>1.27</v>
      </c>
      <c r="P408" s="41">
        <v>1.9</v>
      </c>
      <c r="Q408" s="27"/>
      <c r="R408" s="335"/>
    </row>
    <row r="409" spans="1:18" ht="12.75">
      <c r="A409" s="79">
        <v>59</v>
      </c>
      <c r="B409" s="146" t="s">
        <v>52</v>
      </c>
      <c r="C409" s="58">
        <v>150</v>
      </c>
      <c r="D409" s="59">
        <v>200</v>
      </c>
      <c r="E409" s="14">
        <v>1.5</v>
      </c>
      <c r="F409" s="253">
        <v>2</v>
      </c>
      <c r="G409" s="107">
        <v>0.11</v>
      </c>
      <c r="H409" s="108">
        <v>0.15</v>
      </c>
      <c r="I409" s="14">
        <v>3.77</v>
      </c>
      <c r="J409" s="225">
        <v>5.04</v>
      </c>
      <c r="K409" s="40">
        <v>6.2</v>
      </c>
      <c r="L409" s="41">
        <v>8.29</v>
      </c>
      <c r="M409" s="14">
        <v>65</v>
      </c>
      <c r="N409" s="293">
        <v>87</v>
      </c>
      <c r="O409" s="111">
        <v>3.78</v>
      </c>
      <c r="P409" s="150">
        <v>5.04</v>
      </c>
      <c r="Q409" s="27"/>
      <c r="R409" s="335"/>
    </row>
    <row r="410" spans="1:18" ht="25.5">
      <c r="A410" s="79">
        <v>291</v>
      </c>
      <c r="B410" s="146" t="s">
        <v>105</v>
      </c>
      <c r="C410" s="306" t="s">
        <v>57</v>
      </c>
      <c r="D410" s="308" t="s">
        <v>80</v>
      </c>
      <c r="E410" s="14">
        <v>8.23</v>
      </c>
      <c r="F410" s="225">
        <v>9.14</v>
      </c>
      <c r="G410" s="107">
        <v>6.62</v>
      </c>
      <c r="H410" s="108">
        <v>7.64</v>
      </c>
      <c r="I410" s="14">
        <v>8.74</v>
      </c>
      <c r="J410" s="225">
        <v>10.49</v>
      </c>
      <c r="K410" s="40">
        <v>21.27</v>
      </c>
      <c r="L410" s="41">
        <v>25.53</v>
      </c>
      <c r="M410" s="14">
        <v>222</v>
      </c>
      <c r="N410" s="293">
        <v>266</v>
      </c>
      <c r="O410" s="111">
        <v>17.31</v>
      </c>
      <c r="P410" s="301">
        <v>20.78</v>
      </c>
      <c r="Q410" s="27"/>
      <c r="R410" s="335"/>
    </row>
    <row r="411" spans="1:18" ht="12.75">
      <c r="A411" s="79">
        <v>376</v>
      </c>
      <c r="B411" s="20" t="s">
        <v>91</v>
      </c>
      <c r="C411" s="64">
        <v>150</v>
      </c>
      <c r="D411" s="44">
        <v>200</v>
      </c>
      <c r="E411" s="107">
        <v>0.33</v>
      </c>
      <c r="F411" s="108">
        <v>0.59</v>
      </c>
      <c r="G411" s="107"/>
      <c r="H411" s="108"/>
      <c r="I411" s="107">
        <v>0.02</v>
      </c>
      <c r="J411" s="108">
        <v>0.04</v>
      </c>
      <c r="K411" s="107">
        <v>20.82</v>
      </c>
      <c r="L411" s="108">
        <v>27.76</v>
      </c>
      <c r="M411" s="111">
        <v>84</v>
      </c>
      <c r="N411" s="150">
        <v>113</v>
      </c>
      <c r="O411" s="111">
        <v>0.3</v>
      </c>
      <c r="P411" s="150">
        <v>0.4</v>
      </c>
      <c r="Q411" s="27"/>
      <c r="R411" s="335"/>
    </row>
    <row r="412" spans="1:18" ht="12.75">
      <c r="A412" s="79">
        <v>700</v>
      </c>
      <c r="B412" s="75" t="s">
        <v>14</v>
      </c>
      <c r="C412" s="62">
        <v>40</v>
      </c>
      <c r="D412" s="63">
        <v>50</v>
      </c>
      <c r="E412" s="164">
        <v>3.08</v>
      </c>
      <c r="F412" s="165">
        <v>4</v>
      </c>
      <c r="G412" s="164"/>
      <c r="H412" s="165"/>
      <c r="I412" s="164">
        <v>0.53</v>
      </c>
      <c r="J412" s="165">
        <v>0.66</v>
      </c>
      <c r="K412" s="164">
        <v>15.08</v>
      </c>
      <c r="L412" s="165">
        <v>18.85</v>
      </c>
      <c r="M412" s="166">
        <v>80</v>
      </c>
      <c r="N412" s="167">
        <v>100</v>
      </c>
      <c r="O412" s="302"/>
      <c r="P412" s="173"/>
      <c r="Q412" s="27"/>
      <c r="R412" s="335"/>
    </row>
    <row r="413" spans="1:18" ht="13.5" thickBot="1">
      <c r="A413" s="81"/>
      <c r="B413" s="144"/>
      <c r="C413" s="712" t="s">
        <v>6</v>
      </c>
      <c r="D413" s="695"/>
      <c r="E413" s="202">
        <f aca="true" t="shared" si="50" ref="E413:P413">SUM(E408:E412)</f>
        <v>13.88</v>
      </c>
      <c r="F413" s="206">
        <f t="shared" si="50"/>
        <v>16.84</v>
      </c>
      <c r="G413" s="151">
        <f t="shared" si="50"/>
        <v>6.83</v>
      </c>
      <c r="H413" s="152">
        <f t="shared" si="50"/>
        <v>7.91</v>
      </c>
      <c r="I413" s="202">
        <f t="shared" si="50"/>
        <v>15.559999999999999</v>
      </c>
      <c r="J413" s="206">
        <f t="shared" si="50"/>
        <v>19.830000000000002</v>
      </c>
      <c r="K413" s="151">
        <f t="shared" si="50"/>
        <v>68.58</v>
      </c>
      <c r="L413" s="152">
        <f t="shared" si="50"/>
        <v>88.25</v>
      </c>
      <c r="M413" s="202">
        <f t="shared" si="50"/>
        <v>494</v>
      </c>
      <c r="N413" s="206">
        <f t="shared" si="50"/>
        <v>631</v>
      </c>
      <c r="O413" s="151">
        <f t="shared" si="50"/>
        <v>22.66</v>
      </c>
      <c r="P413" s="152">
        <f t="shared" si="50"/>
        <v>28.119999999999997</v>
      </c>
      <c r="Q413" s="26">
        <f>R413/R424</f>
        <v>0.3447747471651854</v>
      </c>
      <c r="R413" s="336">
        <f>AVERAGE(M413:N413)</f>
        <v>562.5</v>
      </c>
    </row>
    <row r="414" spans="1:18" ht="15.75">
      <c r="A414" s="84"/>
      <c r="B414" s="181" t="s">
        <v>54</v>
      </c>
      <c r="C414" s="128"/>
      <c r="D414" s="129"/>
      <c r="E414" s="154"/>
      <c r="F414" s="155"/>
      <c r="G414" s="156"/>
      <c r="H414" s="155"/>
      <c r="I414" s="207"/>
      <c r="J414" s="210"/>
      <c r="K414" s="156"/>
      <c r="L414" s="155"/>
      <c r="M414" s="156"/>
      <c r="N414" s="149"/>
      <c r="O414" s="208"/>
      <c r="P414" s="158"/>
      <c r="Q414" s="26"/>
      <c r="R414" s="335"/>
    </row>
    <row r="415" spans="1:18" ht="12.75">
      <c r="A415" s="79">
        <v>401</v>
      </c>
      <c r="B415" s="20" t="s">
        <v>39</v>
      </c>
      <c r="C415" s="64">
        <v>150</v>
      </c>
      <c r="D415" s="57">
        <v>180</v>
      </c>
      <c r="E415" s="164">
        <v>4.35</v>
      </c>
      <c r="F415" s="165">
        <v>5.8</v>
      </c>
      <c r="G415" s="107">
        <v>4.35</v>
      </c>
      <c r="H415" s="165">
        <v>5.8</v>
      </c>
      <c r="I415" s="212">
        <v>3.75</v>
      </c>
      <c r="J415" s="216">
        <v>5</v>
      </c>
      <c r="K415" s="164">
        <v>6</v>
      </c>
      <c r="L415" s="165">
        <v>8</v>
      </c>
      <c r="M415" s="166">
        <v>75</v>
      </c>
      <c r="N415" s="167">
        <v>100</v>
      </c>
      <c r="O415" s="196">
        <v>1.05</v>
      </c>
      <c r="P415" s="108">
        <v>1.4</v>
      </c>
      <c r="Q415" s="26"/>
      <c r="R415" s="335"/>
    </row>
    <row r="416" spans="1:18" ht="12.75">
      <c r="A416" s="79"/>
      <c r="B416" s="75" t="s">
        <v>165</v>
      </c>
      <c r="C416" s="54" t="s">
        <v>172</v>
      </c>
      <c r="D416" s="55" t="s">
        <v>173</v>
      </c>
      <c r="E416" s="107">
        <v>1.97</v>
      </c>
      <c r="F416" s="165">
        <v>2.38</v>
      </c>
      <c r="G416" s="107">
        <v>0.6</v>
      </c>
      <c r="H416" s="165">
        <v>0.1</v>
      </c>
      <c r="I416" s="107">
        <v>3.31</v>
      </c>
      <c r="J416" s="165">
        <v>5.33</v>
      </c>
      <c r="K416" s="107">
        <v>15.26</v>
      </c>
      <c r="L416" s="165">
        <v>21.21</v>
      </c>
      <c r="M416" s="111">
        <v>90</v>
      </c>
      <c r="N416" s="167">
        <v>117</v>
      </c>
      <c r="O416" s="111"/>
      <c r="P416" s="217"/>
      <c r="Q416" s="28"/>
      <c r="R416" s="335"/>
    </row>
    <row r="417" spans="1:18" ht="13.5" thickBot="1">
      <c r="A417" s="81"/>
      <c r="B417" s="144"/>
      <c r="C417" s="712" t="s">
        <v>6</v>
      </c>
      <c r="D417" s="695"/>
      <c r="E417" s="170">
        <f aca="true" t="shared" si="51" ref="E417:P417">SUM(E415:E416)</f>
        <v>6.319999999999999</v>
      </c>
      <c r="F417" s="171">
        <f t="shared" si="51"/>
        <v>8.18</v>
      </c>
      <c r="G417" s="170">
        <f t="shared" si="51"/>
        <v>4.949999999999999</v>
      </c>
      <c r="H417" s="171">
        <f t="shared" si="51"/>
        <v>5.8999999999999995</v>
      </c>
      <c r="I417" s="209">
        <f t="shared" si="51"/>
        <v>7.0600000000000005</v>
      </c>
      <c r="J417" s="211">
        <f t="shared" si="51"/>
        <v>10.33</v>
      </c>
      <c r="K417" s="170">
        <f t="shared" si="51"/>
        <v>21.259999999999998</v>
      </c>
      <c r="L417" s="171">
        <f t="shared" si="51"/>
        <v>29.21</v>
      </c>
      <c r="M417" s="170">
        <f t="shared" si="51"/>
        <v>165</v>
      </c>
      <c r="N417" s="171">
        <f t="shared" si="51"/>
        <v>217</v>
      </c>
      <c r="O417" s="209">
        <f t="shared" si="51"/>
        <v>1.05</v>
      </c>
      <c r="P417" s="171">
        <f t="shared" si="51"/>
        <v>1.4</v>
      </c>
      <c r="Q417" s="26">
        <f>R417/R424</f>
        <v>0.11707018081520074</v>
      </c>
      <c r="R417" s="336">
        <f>AVERAGE(M417:N417)</f>
        <v>191</v>
      </c>
    </row>
    <row r="418" spans="1:18" ht="15.75">
      <c r="A418" s="84"/>
      <c r="B418" s="197" t="s">
        <v>53</v>
      </c>
      <c r="C418" s="128"/>
      <c r="D418" s="129"/>
      <c r="E418" s="270"/>
      <c r="F418" s="210"/>
      <c r="G418" s="156"/>
      <c r="H418" s="155"/>
      <c r="I418" s="207"/>
      <c r="J418" s="210"/>
      <c r="K418" s="156"/>
      <c r="L418" s="155"/>
      <c r="M418" s="207"/>
      <c r="N418" s="292"/>
      <c r="O418" s="148"/>
      <c r="P418" s="158"/>
      <c r="Q418" s="27"/>
      <c r="R418" s="335"/>
    </row>
    <row r="419" spans="1:18" ht="12.75">
      <c r="A419" s="79" t="s">
        <v>104</v>
      </c>
      <c r="B419" s="146" t="s">
        <v>101</v>
      </c>
      <c r="C419" s="98">
        <v>40</v>
      </c>
      <c r="D419" s="99">
        <v>60</v>
      </c>
      <c r="E419" s="160">
        <v>0.5</v>
      </c>
      <c r="F419" s="252">
        <v>0.75</v>
      </c>
      <c r="G419" s="107"/>
      <c r="H419" s="108"/>
      <c r="I419" s="347">
        <v>2.2</v>
      </c>
      <c r="J419" s="345">
        <v>3.3</v>
      </c>
      <c r="K419" s="160">
        <v>1.76</v>
      </c>
      <c r="L419" s="161">
        <v>2.64</v>
      </c>
      <c r="M419" s="254">
        <v>38</v>
      </c>
      <c r="N419" s="255">
        <v>57</v>
      </c>
      <c r="O419" s="111">
        <v>4.45</v>
      </c>
      <c r="P419" s="150">
        <v>6.68</v>
      </c>
      <c r="Q419" s="27"/>
      <c r="R419" s="335"/>
    </row>
    <row r="420" spans="1:18" ht="15" customHeight="1">
      <c r="A420" s="80" t="s">
        <v>67</v>
      </c>
      <c r="B420" s="145" t="s">
        <v>307</v>
      </c>
      <c r="C420" s="98" t="s">
        <v>57</v>
      </c>
      <c r="D420" s="99" t="s">
        <v>80</v>
      </c>
      <c r="E420" s="246">
        <v>10.25</v>
      </c>
      <c r="F420" s="275">
        <v>12.3</v>
      </c>
      <c r="G420" s="40">
        <v>10.18</v>
      </c>
      <c r="H420" s="214">
        <v>11.8</v>
      </c>
      <c r="I420" s="246">
        <v>9.98</v>
      </c>
      <c r="J420" s="275">
        <v>12.78</v>
      </c>
      <c r="K420" s="169">
        <v>12.82</v>
      </c>
      <c r="L420" s="168">
        <v>15.38</v>
      </c>
      <c r="M420" s="246">
        <v>228</v>
      </c>
      <c r="N420" s="275">
        <v>274</v>
      </c>
      <c r="O420" s="40">
        <v>1.59</v>
      </c>
      <c r="P420" s="41">
        <v>1.99</v>
      </c>
      <c r="Q420" s="27"/>
      <c r="R420" s="335"/>
    </row>
    <row r="421" spans="1:18" ht="12.75">
      <c r="A421" s="79"/>
      <c r="B421" s="75" t="s">
        <v>84</v>
      </c>
      <c r="C421" s="104">
        <v>25</v>
      </c>
      <c r="D421" s="57">
        <v>50</v>
      </c>
      <c r="E421" s="31">
        <v>1.2</v>
      </c>
      <c r="F421" s="32">
        <v>2.4</v>
      </c>
      <c r="G421" s="31"/>
      <c r="H421" s="32"/>
      <c r="I421" s="36">
        <v>0.84</v>
      </c>
      <c r="J421" s="37">
        <v>1.34</v>
      </c>
      <c r="K421" s="36">
        <v>19.43</v>
      </c>
      <c r="L421" s="37">
        <v>38.85</v>
      </c>
      <c r="M421" s="36">
        <v>84</v>
      </c>
      <c r="N421" s="48">
        <v>168</v>
      </c>
      <c r="O421" s="42"/>
      <c r="P421" s="43"/>
      <c r="Q421" s="27"/>
      <c r="R421" s="335"/>
    </row>
    <row r="422" spans="1:18" ht="12.75">
      <c r="A422" s="79">
        <v>392</v>
      </c>
      <c r="B422" s="74" t="s">
        <v>49</v>
      </c>
      <c r="C422" s="67">
        <v>170</v>
      </c>
      <c r="D422" s="61">
        <v>200</v>
      </c>
      <c r="E422" s="36">
        <v>0.05</v>
      </c>
      <c r="F422" s="37">
        <v>0.06</v>
      </c>
      <c r="G422" s="31"/>
      <c r="H422" s="32"/>
      <c r="I422" s="36">
        <v>0.02</v>
      </c>
      <c r="J422" s="37">
        <v>0.02</v>
      </c>
      <c r="K422" s="36">
        <v>7.92</v>
      </c>
      <c r="L422" s="37">
        <v>9.32</v>
      </c>
      <c r="M422" s="36">
        <v>32</v>
      </c>
      <c r="N422" s="48">
        <v>37</v>
      </c>
      <c r="O422" s="42">
        <v>0.015</v>
      </c>
      <c r="P422" s="43">
        <v>0.02</v>
      </c>
      <c r="Q422" s="27"/>
      <c r="R422" s="335"/>
    </row>
    <row r="423" spans="1:18" ht="13.5" thickBot="1">
      <c r="A423" s="320"/>
      <c r="B423" s="578"/>
      <c r="C423" s="713" t="s">
        <v>6</v>
      </c>
      <c r="D423" s="714"/>
      <c r="E423" s="594">
        <f aca="true" t="shared" si="52" ref="E423:P423">SUM(E419:E422)</f>
        <v>12</v>
      </c>
      <c r="F423" s="594">
        <f t="shared" si="52"/>
        <v>15.510000000000002</v>
      </c>
      <c r="G423" s="595">
        <f t="shared" si="52"/>
        <v>10.18</v>
      </c>
      <c r="H423" s="575">
        <f t="shared" si="52"/>
        <v>11.8</v>
      </c>
      <c r="I423" s="596">
        <f t="shared" si="52"/>
        <v>13.04</v>
      </c>
      <c r="J423" s="594">
        <f t="shared" si="52"/>
        <v>17.439999999999998</v>
      </c>
      <c r="K423" s="597">
        <f>SUM(K419:K422)</f>
        <v>41.93</v>
      </c>
      <c r="L423" s="575">
        <f t="shared" si="52"/>
        <v>66.19</v>
      </c>
      <c r="M423" s="596">
        <f t="shared" si="52"/>
        <v>382</v>
      </c>
      <c r="N423" s="594">
        <f t="shared" si="52"/>
        <v>536</v>
      </c>
      <c r="O423" s="595">
        <f t="shared" si="52"/>
        <v>6.055</v>
      </c>
      <c r="P423" s="575">
        <f t="shared" si="52"/>
        <v>8.69</v>
      </c>
      <c r="Q423" s="26">
        <f>R423/R424</f>
        <v>0.2813361936867913</v>
      </c>
      <c r="R423" s="338">
        <f>AVERAGE(M423:N423)</f>
        <v>459</v>
      </c>
    </row>
    <row r="424" spans="1:18" ht="13.5" thickBot="1">
      <c r="A424" s="576"/>
      <c r="B424" s="579"/>
      <c r="C424" s="715" t="s">
        <v>15</v>
      </c>
      <c r="D424" s="716"/>
      <c r="E424" s="580">
        <f aca="true" t="shared" si="53" ref="E424:Q424">SUM(E403+E406+E413+E417+E423)</f>
        <v>43.45</v>
      </c>
      <c r="F424" s="581">
        <f t="shared" si="53"/>
        <v>54.7</v>
      </c>
      <c r="G424" s="538">
        <f t="shared" si="53"/>
        <v>26.509999999999998</v>
      </c>
      <c r="H424" s="539">
        <f t="shared" si="53"/>
        <v>32.56</v>
      </c>
      <c r="I424" s="580">
        <f t="shared" si="53"/>
        <v>45.55</v>
      </c>
      <c r="J424" s="581">
        <f t="shared" si="53"/>
        <v>59.93</v>
      </c>
      <c r="K424" s="538">
        <f>SUM(K403+K406+K413+K417+K423)</f>
        <v>200.45999999999998</v>
      </c>
      <c r="L424" s="539">
        <f t="shared" si="53"/>
        <v>264.78999999999996</v>
      </c>
      <c r="M424" s="582">
        <f t="shared" si="53"/>
        <v>1419</v>
      </c>
      <c r="N424" s="598">
        <f t="shared" si="53"/>
        <v>1844</v>
      </c>
      <c r="O424" s="538">
        <f t="shared" si="53"/>
        <v>89.95499999999998</v>
      </c>
      <c r="P424" s="542">
        <f t="shared" si="53"/>
        <v>92.43</v>
      </c>
      <c r="Q424" s="29">
        <f t="shared" si="53"/>
        <v>1</v>
      </c>
      <c r="R424" s="337">
        <f>AVERAGE(M424:N424)</f>
        <v>1631.5</v>
      </c>
    </row>
    <row r="425" spans="1:18" ht="13.5" thickBot="1">
      <c r="A425" s="741"/>
      <c r="B425" s="687"/>
      <c r="C425" s="687"/>
      <c r="D425" s="687"/>
      <c r="E425" s="687"/>
      <c r="F425" s="687"/>
      <c r="G425" s="687"/>
      <c r="H425" s="687"/>
      <c r="I425" s="687"/>
      <c r="J425" s="687"/>
      <c r="K425" s="687"/>
      <c r="L425" s="687"/>
      <c r="M425" s="687"/>
      <c r="N425" s="687"/>
      <c r="O425" s="687"/>
      <c r="P425" s="742"/>
      <c r="Q425" s="13"/>
      <c r="R425" s="335"/>
    </row>
    <row r="426" spans="1:18" ht="12.75">
      <c r="A426" s="86"/>
      <c r="B426" s="689" t="s">
        <v>26</v>
      </c>
      <c r="C426" s="690"/>
      <c r="D426" s="691"/>
      <c r="E426" s="87">
        <v>42</v>
      </c>
      <c r="F426" s="87">
        <v>54</v>
      </c>
      <c r="G426" s="87">
        <f>E426*Q427/C427</f>
        <v>27.3</v>
      </c>
      <c r="H426" s="87">
        <f>F426*Q426/C427</f>
        <v>32.4</v>
      </c>
      <c r="I426" s="87">
        <v>47</v>
      </c>
      <c r="J426" s="87">
        <v>60</v>
      </c>
      <c r="K426" s="87">
        <v>203</v>
      </c>
      <c r="L426" s="88">
        <v>261</v>
      </c>
      <c r="M426" s="89">
        <v>1400</v>
      </c>
      <c r="N426" s="90">
        <v>1800</v>
      </c>
      <c r="O426" s="90">
        <v>45</v>
      </c>
      <c r="P426" s="91">
        <v>50</v>
      </c>
      <c r="Q426" s="332">
        <v>60</v>
      </c>
      <c r="R426" s="335"/>
    </row>
    <row r="427" spans="1:18" ht="13.5" thickBot="1">
      <c r="A427" s="92"/>
      <c r="B427" s="93" t="s">
        <v>28</v>
      </c>
      <c r="C427" s="177">
        <v>100</v>
      </c>
      <c r="D427" s="178"/>
      <c r="E427" s="561">
        <f>E424*C427/E426-C427</f>
        <v>3.452380952380949</v>
      </c>
      <c r="F427" s="561">
        <f>F424*C427/F426-C427</f>
        <v>1.2962962962962905</v>
      </c>
      <c r="G427" s="561">
        <f>G424*C427/G426-C427</f>
        <v>-2.8937728937728906</v>
      </c>
      <c r="H427" s="561">
        <f>H424*C427/H426-C427</f>
        <v>0.49382716049383646</v>
      </c>
      <c r="I427" s="561">
        <f>I424*C427/I426-C427</f>
        <v>-3.085106382978722</v>
      </c>
      <c r="J427" s="561">
        <f>J424*C427/J426-C427</f>
        <v>-0.11666666666666003</v>
      </c>
      <c r="K427" s="561">
        <f>K424*C427/K426-C427</f>
        <v>-1.2512315270936085</v>
      </c>
      <c r="L427" s="562">
        <f>L424*C427/L426-C427</f>
        <v>1.4521072796934789</v>
      </c>
      <c r="M427" s="561">
        <f>M424*C427/M426-C427</f>
        <v>1.3571428571428612</v>
      </c>
      <c r="N427" s="561">
        <f>N424*C427/N426-C427</f>
        <v>2.444444444444443</v>
      </c>
      <c r="O427" s="561">
        <f>O424*C427/O426-C427</f>
        <v>99.89999999999995</v>
      </c>
      <c r="P427" s="563">
        <f>P424*C427/P426-C427</f>
        <v>84.86000000000001</v>
      </c>
      <c r="Q427" s="334">
        <v>65</v>
      </c>
      <c r="R427" s="335"/>
    </row>
    <row r="445" spans="1:17" ht="15.75">
      <c r="A445" s="30"/>
      <c r="B445" s="5"/>
      <c r="C445" s="5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30"/>
    </row>
    <row r="446" spans="2:16" ht="16.5" thickBot="1">
      <c r="B446" s="5"/>
      <c r="C446" s="5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</row>
    <row r="447" spans="1:18" ht="51.75" thickBot="1">
      <c r="A447" s="83" t="s">
        <v>88</v>
      </c>
      <c r="B447" s="142" t="s">
        <v>22</v>
      </c>
      <c r="C447" s="725" t="s">
        <v>23</v>
      </c>
      <c r="D447" s="720"/>
      <c r="E447" s="725" t="s">
        <v>24</v>
      </c>
      <c r="F447" s="726"/>
      <c r="G447" s="726"/>
      <c r="H447" s="726"/>
      <c r="I447" s="726"/>
      <c r="J447" s="726"/>
      <c r="K447" s="726"/>
      <c r="L447" s="704"/>
      <c r="M447" s="696" t="s">
        <v>25</v>
      </c>
      <c r="N447" s="697"/>
      <c r="O447" s="727" t="s">
        <v>50</v>
      </c>
      <c r="P447" s="728"/>
      <c r="Q447" s="12"/>
      <c r="R447" s="335"/>
    </row>
    <row r="448" spans="1:18" ht="13.5" thickBot="1">
      <c r="A448" s="674" t="s">
        <v>119</v>
      </c>
      <c r="B448" s="707"/>
      <c r="C448" s="721"/>
      <c r="D448" s="722"/>
      <c r="E448" s="733" t="s">
        <v>8</v>
      </c>
      <c r="F448" s="734"/>
      <c r="G448" s="734"/>
      <c r="H448" s="735"/>
      <c r="I448" s="736" t="s">
        <v>9</v>
      </c>
      <c r="J448" s="737"/>
      <c r="K448" s="736" t="s">
        <v>10</v>
      </c>
      <c r="L448" s="737"/>
      <c r="M448" s="698"/>
      <c r="N448" s="688"/>
      <c r="O448" s="729"/>
      <c r="P448" s="730"/>
      <c r="Q448" s="21"/>
      <c r="R448" s="335"/>
    </row>
    <row r="449" spans="1:18" ht="13.5" thickBot="1">
      <c r="A449" s="708"/>
      <c r="B449" s="709"/>
      <c r="C449" s="723"/>
      <c r="D449" s="724"/>
      <c r="E449" s="703" t="s">
        <v>29</v>
      </c>
      <c r="F449" s="704"/>
      <c r="G449" s="705" t="s">
        <v>30</v>
      </c>
      <c r="H449" s="706"/>
      <c r="I449" s="738"/>
      <c r="J449" s="706"/>
      <c r="K449" s="739"/>
      <c r="L449" s="740"/>
      <c r="M449" s="699"/>
      <c r="N449" s="700"/>
      <c r="O449" s="731"/>
      <c r="P449" s="732"/>
      <c r="Q449" s="22"/>
      <c r="R449" s="335"/>
    </row>
    <row r="450" spans="1:18" ht="16.5" thickBot="1">
      <c r="A450" s="77"/>
      <c r="B450" s="180" t="s">
        <v>0</v>
      </c>
      <c r="C450" s="72" t="s">
        <v>86</v>
      </c>
      <c r="D450" s="71" t="s">
        <v>87</v>
      </c>
      <c r="E450" s="70" t="s">
        <v>86</v>
      </c>
      <c r="F450" s="71" t="s">
        <v>87</v>
      </c>
      <c r="G450" s="72" t="s">
        <v>86</v>
      </c>
      <c r="H450" s="71" t="s">
        <v>87</v>
      </c>
      <c r="I450" s="70" t="s">
        <v>86</v>
      </c>
      <c r="J450" s="71" t="s">
        <v>87</v>
      </c>
      <c r="K450" s="70" t="s">
        <v>86</v>
      </c>
      <c r="L450" s="71" t="s">
        <v>87</v>
      </c>
      <c r="M450" s="70" t="s">
        <v>86</v>
      </c>
      <c r="N450" s="71" t="s">
        <v>87</v>
      </c>
      <c r="O450" s="70" t="s">
        <v>86</v>
      </c>
      <c r="P450" s="71" t="s">
        <v>87</v>
      </c>
      <c r="Q450" s="22"/>
      <c r="R450" s="335"/>
    </row>
    <row r="451" spans="1:18" ht="12.75">
      <c r="A451" s="80" t="s">
        <v>71</v>
      </c>
      <c r="B451" s="146" t="s">
        <v>42</v>
      </c>
      <c r="C451" s="189">
        <v>150</v>
      </c>
      <c r="D451" s="294">
        <v>200</v>
      </c>
      <c r="E451" s="251">
        <v>4.61</v>
      </c>
      <c r="F451" s="252">
        <v>5.85</v>
      </c>
      <c r="G451" s="121">
        <v>3.53</v>
      </c>
      <c r="H451" s="122">
        <v>3.68</v>
      </c>
      <c r="I451" s="251">
        <v>4.98</v>
      </c>
      <c r="J451" s="252">
        <v>6.14</v>
      </c>
      <c r="K451" s="248">
        <v>21.79</v>
      </c>
      <c r="L451" s="249">
        <v>29.05</v>
      </c>
      <c r="M451" s="254">
        <v>139</v>
      </c>
      <c r="N451" s="241">
        <v>185</v>
      </c>
      <c r="O451" s="123">
        <v>0</v>
      </c>
      <c r="P451" s="124">
        <v>0</v>
      </c>
      <c r="Q451" s="23"/>
      <c r="R451" s="335"/>
    </row>
    <row r="452" spans="1:18" ht="12.75">
      <c r="A452" s="79">
        <v>1</v>
      </c>
      <c r="B452" s="188" t="s">
        <v>5</v>
      </c>
      <c r="C452" s="54" t="s">
        <v>78</v>
      </c>
      <c r="D452" s="55" t="s">
        <v>55</v>
      </c>
      <c r="E452" s="201">
        <v>2.35</v>
      </c>
      <c r="F452" s="215">
        <v>3.1</v>
      </c>
      <c r="G452" s="107">
        <v>0.06</v>
      </c>
      <c r="H452" s="108">
        <v>0.1</v>
      </c>
      <c r="I452" s="201">
        <v>3.32</v>
      </c>
      <c r="J452" s="215">
        <v>3.4</v>
      </c>
      <c r="K452" s="107">
        <v>14.84</v>
      </c>
      <c r="L452" s="108">
        <v>19.77</v>
      </c>
      <c r="M452" s="196">
        <v>95</v>
      </c>
      <c r="N452" s="16">
        <v>115</v>
      </c>
      <c r="O452" s="258"/>
      <c r="P452" s="150"/>
      <c r="Q452" s="24"/>
      <c r="R452" s="335"/>
    </row>
    <row r="453" spans="1:18" ht="12.75">
      <c r="A453" s="79">
        <v>395</v>
      </c>
      <c r="B453" s="20" t="s">
        <v>13</v>
      </c>
      <c r="C453" s="64">
        <v>170</v>
      </c>
      <c r="D453" s="57">
        <v>200</v>
      </c>
      <c r="E453" s="31">
        <v>3.94</v>
      </c>
      <c r="F453" s="32">
        <v>4.64</v>
      </c>
      <c r="G453" s="31">
        <v>3.27</v>
      </c>
      <c r="H453" s="32">
        <v>3.27</v>
      </c>
      <c r="I453" s="31">
        <v>4.35</v>
      </c>
      <c r="J453" s="32">
        <v>5.12</v>
      </c>
      <c r="K453" s="31">
        <v>14.67</v>
      </c>
      <c r="L453" s="32">
        <v>17.26</v>
      </c>
      <c r="M453" s="42">
        <v>91</v>
      </c>
      <c r="N453" s="43">
        <v>107</v>
      </c>
      <c r="O453" s="42">
        <v>0.2</v>
      </c>
      <c r="P453" s="43">
        <v>0.24</v>
      </c>
      <c r="Q453" s="21"/>
      <c r="R453" s="335"/>
    </row>
    <row r="454" spans="1:18" ht="13.5" thickBot="1">
      <c r="A454" s="81"/>
      <c r="B454" s="144"/>
      <c r="C454" s="712" t="s">
        <v>6</v>
      </c>
      <c r="D454" s="695"/>
      <c r="E454" s="202">
        <f aca="true" t="shared" si="54" ref="E454:P454">SUM(E451:E453)</f>
        <v>10.9</v>
      </c>
      <c r="F454" s="206">
        <f t="shared" si="54"/>
        <v>13.59</v>
      </c>
      <c r="G454" s="151">
        <f t="shared" si="54"/>
        <v>6.859999999999999</v>
      </c>
      <c r="H454" s="152">
        <f t="shared" si="54"/>
        <v>7.050000000000001</v>
      </c>
      <c r="I454" s="202">
        <f t="shared" si="54"/>
        <v>12.65</v>
      </c>
      <c r="J454" s="206">
        <f t="shared" si="54"/>
        <v>14.66</v>
      </c>
      <c r="K454" s="151">
        <f t="shared" si="54"/>
        <v>51.3</v>
      </c>
      <c r="L454" s="152">
        <f t="shared" si="54"/>
        <v>66.08</v>
      </c>
      <c r="M454" s="202">
        <f t="shared" si="54"/>
        <v>325</v>
      </c>
      <c r="N454" s="152">
        <f t="shared" si="54"/>
        <v>407</v>
      </c>
      <c r="O454" s="151">
        <f t="shared" si="54"/>
        <v>0.2</v>
      </c>
      <c r="P454" s="153">
        <f t="shared" si="54"/>
        <v>0.24</v>
      </c>
      <c r="Q454" s="26">
        <f>R454/R479</f>
        <v>0.2295390404515522</v>
      </c>
      <c r="R454" s="339">
        <f>AVERAGE(M454:N454)</f>
        <v>366</v>
      </c>
    </row>
    <row r="455" spans="1:18" ht="15.75">
      <c r="A455" s="84"/>
      <c r="B455" s="181" t="s">
        <v>1</v>
      </c>
      <c r="C455" s="128"/>
      <c r="D455" s="129"/>
      <c r="E455" s="295"/>
      <c r="F455" s="155" t="s">
        <v>7</v>
      </c>
      <c r="G455" s="156"/>
      <c r="H455" s="155"/>
      <c r="I455" s="156"/>
      <c r="J455" s="155"/>
      <c r="K455" s="156"/>
      <c r="L455" s="155" t="s">
        <v>7</v>
      </c>
      <c r="M455" s="207"/>
      <c r="N455" s="243"/>
      <c r="O455" s="242"/>
      <c r="P455" s="158"/>
      <c r="Q455" s="24"/>
      <c r="R455" s="335"/>
    </row>
    <row r="456" spans="1:18" ht="12.75">
      <c r="A456" s="79" t="s">
        <v>161</v>
      </c>
      <c r="B456" s="75" t="s">
        <v>181</v>
      </c>
      <c r="C456" s="33">
        <v>180</v>
      </c>
      <c r="D456" s="57">
        <v>180</v>
      </c>
      <c r="E456" s="31">
        <v>0.58</v>
      </c>
      <c r="F456" s="32">
        <v>0.58</v>
      </c>
      <c r="G456" s="31"/>
      <c r="H456" s="32"/>
      <c r="I456" s="31">
        <v>0.41</v>
      </c>
      <c r="J456" s="32">
        <v>0.41</v>
      </c>
      <c r="K456" s="31">
        <v>22.26</v>
      </c>
      <c r="L456" s="32">
        <v>22.26</v>
      </c>
      <c r="M456" s="42">
        <v>79</v>
      </c>
      <c r="N456" s="43">
        <v>79</v>
      </c>
      <c r="O456" s="42">
        <v>3.6</v>
      </c>
      <c r="P456" s="43">
        <v>3.6</v>
      </c>
      <c r="Q456" s="24"/>
      <c r="R456" s="335"/>
    </row>
    <row r="457" spans="1:18" ht="13.5" thickBot="1">
      <c r="A457" s="81"/>
      <c r="B457" s="144"/>
      <c r="C457" s="712" t="s">
        <v>6</v>
      </c>
      <c r="D457" s="695"/>
      <c r="E457" s="267">
        <f>SUM(E456:E456)</f>
        <v>0.58</v>
      </c>
      <c r="F457" s="267">
        <f>SUM(F456:F456)</f>
        <v>0.58</v>
      </c>
      <c r="G457" s="151"/>
      <c r="H457" s="152"/>
      <c r="I457" s="296">
        <f aca="true" t="shared" si="55" ref="I457:P457">SUM(I456:I456)</f>
        <v>0.41</v>
      </c>
      <c r="J457" s="297">
        <f t="shared" si="55"/>
        <v>0.41</v>
      </c>
      <c r="K457" s="38">
        <f t="shared" si="55"/>
        <v>22.26</v>
      </c>
      <c r="L457" s="317">
        <f t="shared" si="55"/>
        <v>22.26</v>
      </c>
      <c r="M457" s="299">
        <f t="shared" si="55"/>
        <v>79</v>
      </c>
      <c r="N457" s="297">
        <f t="shared" si="55"/>
        <v>79</v>
      </c>
      <c r="O457" s="296">
        <f t="shared" si="55"/>
        <v>3.6</v>
      </c>
      <c r="P457" s="297">
        <f t="shared" si="55"/>
        <v>3.6</v>
      </c>
      <c r="Q457" s="26">
        <f>R457/R479</f>
        <v>0.049545312010034495</v>
      </c>
      <c r="R457" s="338">
        <f>AVERAGE(M457:N457)</f>
        <v>79</v>
      </c>
    </row>
    <row r="458" spans="1:18" ht="15.75">
      <c r="A458" s="84"/>
      <c r="B458" s="181" t="s">
        <v>2</v>
      </c>
      <c r="C458" s="128"/>
      <c r="D458" s="129"/>
      <c r="E458" s="242"/>
      <c r="F458" s="155"/>
      <c r="G458" s="156"/>
      <c r="H458" s="155"/>
      <c r="I458" s="156"/>
      <c r="J458" s="155"/>
      <c r="K458" s="156"/>
      <c r="L458" s="155"/>
      <c r="M458" s="156"/>
      <c r="N458" s="149"/>
      <c r="O458" s="148"/>
      <c r="P458" s="158"/>
      <c r="Q458" s="27"/>
      <c r="R458" s="335"/>
    </row>
    <row r="459" spans="1:18" ht="12.75">
      <c r="A459" s="244">
        <v>35</v>
      </c>
      <c r="B459" s="145" t="s">
        <v>85</v>
      </c>
      <c r="C459" s="58">
        <v>40</v>
      </c>
      <c r="D459" s="59">
        <v>60</v>
      </c>
      <c r="E459" s="251">
        <v>0.49</v>
      </c>
      <c r="F459" s="252">
        <v>0.66</v>
      </c>
      <c r="G459" s="175"/>
      <c r="H459" s="108"/>
      <c r="I459" s="251">
        <v>2.4</v>
      </c>
      <c r="J459" s="252">
        <v>3.4</v>
      </c>
      <c r="K459" s="160">
        <v>5.69</v>
      </c>
      <c r="L459" s="252">
        <v>8.53</v>
      </c>
      <c r="M459" s="162">
        <v>52</v>
      </c>
      <c r="N459" s="163">
        <v>68</v>
      </c>
      <c r="O459" s="196">
        <v>3.5</v>
      </c>
      <c r="P459" s="150">
        <v>5.25</v>
      </c>
      <c r="Q459" s="27"/>
      <c r="R459" s="335"/>
    </row>
    <row r="460" spans="1:18" ht="25.5">
      <c r="A460" s="79">
        <v>84</v>
      </c>
      <c r="B460" s="309" t="s">
        <v>149</v>
      </c>
      <c r="C460" s="58" t="s">
        <v>150</v>
      </c>
      <c r="D460" s="59" t="s">
        <v>151</v>
      </c>
      <c r="E460" s="40">
        <v>2.56</v>
      </c>
      <c r="F460" s="41">
        <v>3.41</v>
      </c>
      <c r="G460" s="247">
        <v>1.23</v>
      </c>
      <c r="H460" s="253">
        <v>2.56</v>
      </c>
      <c r="I460" s="40">
        <v>4.41</v>
      </c>
      <c r="J460" s="174">
        <v>5.88</v>
      </c>
      <c r="K460" s="14">
        <v>9.65</v>
      </c>
      <c r="L460" s="225">
        <v>12.86</v>
      </c>
      <c r="M460" s="40">
        <v>76</v>
      </c>
      <c r="N460" s="174">
        <v>101</v>
      </c>
      <c r="O460" s="111">
        <v>6.71</v>
      </c>
      <c r="P460" s="150">
        <v>8.94</v>
      </c>
      <c r="Q460" s="27"/>
      <c r="R460" s="335"/>
    </row>
    <row r="461" spans="1:18" ht="12.75">
      <c r="A461" s="79">
        <v>286</v>
      </c>
      <c r="B461" s="75" t="s">
        <v>27</v>
      </c>
      <c r="C461" s="58" t="s">
        <v>19</v>
      </c>
      <c r="D461" s="59" t="s">
        <v>44</v>
      </c>
      <c r="E461" s="31">
        <v>3.69</v>
      </c>
      <c r="F461" s="32">
        <v>5.17</v>
      </c>
      <c r="G461" s="31">
        <v>3.3</v>
      </c>
      <c r="H461" s="32">
        <v>4.8</v>
      </c>
      <c r="I461" s="31">
        <v>4.02</v>
      </c>
      <c r="J461" s="32">
        <v>5.63</v>
      </c>
      <c r="K461" s="31">
        <v>7.02</v>
      </c>
      <c r="L461" s="32">
        <v>9.83</v>
      </c>
      <c r="M461" s="42">
        <v>95</v>
      </c>
      <c r="N461" s="43">
        <v>133</v>
      </c>
      <c r="O461" s="42">
        <v>0.25</v>
      </c>
      <c r="P461" s="97">
        <v>0.35</v>
      </c>
      <c r="Q461" s="27"/>
      <c r="R461" s="335"/>
    </row>
    <row r="462" spans="1:18" ht="12.75">
      <c r="A462" s="85" t="s">
        <v>140</v>
      </c>
      <c r="B462" s="20" t="s">
        <v>123</v>
      </c>
      <c r="C462" s="64">
        <v>110</v>
      </c>
      <c r="D462" s="57">
        <v>130</v>
      </c>
      <c r="E462" s="201">
        <v>2.41</v>
      </c>
      <c r="F462" s="215">
        <v>3.13</v>
      </c>
      <c r="G462" s="107">
        <v>1.8</v>
      </c>
      <c r="H462" s="108">
        <v>2.1</v>
      </c>
      <c r="I462" s="201">
        <v>4.48</v>
      </c>
      <c r="J462" s="215">
        <v>5.29</v>
      </c>
      <c r="K462" s="107">
        <v>14.31</v>
      </c>
      <c r="L462" s="215">
        <v>16.91</v>
      </c>
      <c r="M462" s="111">
        <v>107</v>
      </c>
      <c r="N462" s="150">
        <v>127</v>
      </c>
      <c r="O462" s="196">
        <v>3.18</v>
      </c>
      <c r="P462" s="150">
        <v>3.76</v>
      </c>
      <c r="Q462" s="27"/>
      <c r="R462" s="335"/>
    </row>
    <row r="463" spans="1:18" ht="12.75">
      <c r="A463" s="79">
        <v>372</v>
      </c>
      <c r="B463" s="146" t="s">
        <v>148</v>
      </c>
      <c r="C463" s="64">
        <v>150</v>
      </c>
      <c r="D463" s="57">
        <v>200</v>
      </c>
      <c r="E463" s="31">
        <v>0.33</v>
      </c>
      <c r="F463" s="141">
        <v>0.59</v>
      </c>
      <c r="G463" s="31"/>
      <c r="H463" s="141"/>
      <c r="I463" s="31">
        <v>0.02</v>
      </c>
      <c r="J463" s="141">
        <v>0.04</v>
      </c>
      <c r="K463" s="31">
        <v>20.82</v>
      </c>
      <c r="L463" s="141">
        <v>27.76</v>
      </c>
      <c r="M463" s="42">
        <v>85</v>
      </c>
      <c r="N463" s="97">
        <v>113</v>
      </c>
      <c r="O463" s="42">
        <v>2.3</v>
      </c>
      <c r="P463" s="97">
        <v>3.07</v>
      </c>
      <c r="Q463" s="27"/>
      <c r="R463" s="335"/>
    </row>
    <row r="464" spans="1:18" ht="12.75">
      <c r="A464" s="79">
        <v>700</v>
      </c>
      <c r="B464" s="300" t="s">
        <v>14</v>
      </c>
      <c r="C464" s="62">
        <v>40</v>
      </c>
      <c r="D464" s="63">
        <v>50</v>
      </c>
      <c r="E464" s="164">
        <v>3.08</v>
      </c>
      <c r="F464" s="165">
        <v>4</v>
      </c>
      <c r="G464" s="164"/>
      <c r="H464" s="165"/>
      <c r="I464" s="164">
        <v>0.53</v>
      </c>
      <c r="J464" s="165">
        <v>0.66</v>
      </c>
      <c r="K464" s="164">
        <v>15.08</v>
      </c>
      <c r="L464" s="165">
        <v>18.85</v>
      </c>
      <c r="M464" s="166">
        <v>80</v>
      </c>
      <c r="N464" s="167">
        <v>100</v>
      </c>
      <c r="O464" s="302"/>
      <c r="P464" s="173"/>
      <c r="Q464" s="21"/>
      <c r="R464" s="335"/>
    </row>
    <row r="465" spans="1:18" ht="13.5" thickBot="1">
      <c r="A465" s="81"/>
      <c r="B465" s="144"/>
      <c r="C465" s="712" t="s">
        <v>6</v>
      </c>
      <c r="D465" s="695"/>
      <c r="E465" s="151">
        <f aca="true" t="shared" si="56" ref="E465:O465">SUM(E459:E464)</f>
        <v>12.56</v>
      </c>
      <c r="F465" s="152">
        <f t="shared" si="56"/>
        <v>16.96</v>
      </c>
      <c r="G465" s="151">
        <f t="shared" si="56"/>
        <v>6.329999999999999</v>
      </c>
      <c r="H465" s="152">
        <f t="shared" si="56"/>
        <v>9.459999999999999</v>
      </c>
      <c r="I465" s="151">
        <f t="shared" si="56"/>
        <v>15.86</v>
      </c>
      <c r="J465" s="152">
        <f t="shared" si="56"/>
        <v>20.9</v>
      </c>
      <c r="K465" s="151">
        <f t="shared" si="56"/>
        <v>72.57000000000001</v>
      </c>
      <c r="L465" s="152">
        <f t="shared" si="56"/>
        <v>94.74000000000001</v>
      </c>
      <c r="M465" s="151">
        <f t="shared" si="56"/>
        <v>495</v>
      </c>
      <c r="N465" s="152">
        <f t="shared" si="56"/>
        <v>642</v>
      </c>
      <c r="O465" s="151">
        <f t="shared" si="56"/>
        <v>15.940000000000001</v>
      </c>
      <c r="P465" s="152">
        <f>SUM(P459:P464)</f>
        <v>21.369999999999997</v>
      </c>
      <c r="Q465" s="26">
        <f>R465/R479</f>
        <v>0.3565380997177799</v>
      </c>
      <c r="R465" s="339">
        <f>AVERAGE(M465:N465)</f>
        <v>568.5</v>
      </c>
    </row>
    <row r="466" spans="1:18" ht="15.75">
      <c r="A466" s="84"/>
      <c r="B466" s="181" t="s">
        <v>54</v>
      </c>
      <c r="C466" s="128"/>
      <c r="D466" s="129"/>
      <c r="E466" s="242"/>
      <c r="F466" s="155"/>
      <c r="G466" s="207"/>
      <c r="H466" s="210"/>
      <c r="I466" s="156"/>
      <c r="J466" s="155"/>
      <c r="K466" s="207"/>
      <c r="L466" s="210"/>
      <c r="M466" s="156"/>
      <c r="N466" s="149"/>
      <c r="O466" s="208"/>
      <c r="P466" s="158"/>
      <c r="Q466" s="26"/>
      <c r="R466" s="335"/>
    </row>
    <row r="467" spans="1:18" ht="12.75">
      <c r="A467" s="85">
        <v>401</v>
      </c>
      <c r="B467" s="75" t="s">
        <v>81</v>
      </c>
      <c r="C467" s="33">
        <v>150</v>
      </c>
      <c r="D467" s="44">
        <v>180</v>
      </c>
      <c r="E467" s="31">
        <v>5.35</v>
      </c>
      <c r="F467" s="32">
        <v>6.42</v>
      </c>
      <c r="G467" s="31">
        <v>5.35</v>
      </c>
      <c r="H467" s="32">
        <v>6.42</v>
      </c>
      <c r="I467" s="31">
        <v>5.8</v>
      </c>
      <c r="J467" s="32">
        <v>6.96</v>
      </c>
      <c r="K467" s="31">
        <v>17.05</v>
      </c>
      <c r="L467" s="32">
        <v>20.46</v>
      </c>
      <c r="M467" s="42">
        <v>120</v>
      </c>
      <c r="N467" s="43">
        <v>144</v>
      </c>
      <c r="O467" s="42">
        <v>0.2</v>
      </c>
      <c r="P467" s="43">
        <v>0.4</v>
      </c>
      <c r="Q467" s="26"/>
      <c r="R467" s="335"/>
    </row>
    <row r="468" spans="1:18" ht="12.75">
      <c r="A468" s="79"/>
      <c r="B468" s="20" t="s">
        <v>162</v>
      </c>
      <c r="C468" s="64"/>
      <c r="D468" s="57">
        <v>15</v>
      </c>
      <c r="E468" s="31"/>
      <c r="F468" s="32">
        <v>3.5</v>
      </c>
      <c r="G468" s="31"/>
      <c r="H468" s="32"/>
      <c r="I468" s="31"/>
      <c r="J468" s="32">
        <v>3.54</v>
      </c>
      <c r="K468" s="31"/>
      <c r="L468" s="32">
        <v>7.49</v>
      </c>
      <c r="M468" s="42"/>
      <c r="N468" s="43">
        <v>63</v>
      </c>
      <c r="O468" s="42"/>
      <c r="P468" s="43"/>
      <c r="Q468" s="26"/>
      <c r="R468" s="335"/>
    </row>
    <row r="469" spans="1:18" ht="12.75">
      <c r="A469" s="354"/>
      <c r="B469" s="85" t="s">
        <v>163</v>
      </c>
      <c r="C469" s="17">
        <v>50</v>
      </c>
      <c r="D469" s="57">
        <v>60</v>
      </c>
      <c r="E469" s="31">
        <v>0.2</v>
      </c>
      <c r="F469" s="32">
        <v>0.24</v>
      </c>
      <c r="G469" s="31">
        <v>0</v>
      </c>
      <c r="H469" s="32">
        <v>0</v>
      </c>
      <c r="I469" s="31">
        <v>0.15</v>
      </c>
      <c r="J469" s="32">
        <v>0.18</v>
      </c>
      <c r="K469" s="31">
        <v>5.15</v>
      </c>
      <c r="L469" s="32">
        <v>6.18</v>
      </c>
      <c r="M469" s="42">
        <v>24</v>
      </c>
      <c r="N469" s="43">
        <v>28</v>
      </c>
      <c r="O469" s="42">
        <v>2.5</v>
      </c>
      <c r="P469" s="43">
        <v>3</v>
      </c>
      <c r="Q469" s="28"/>
      <c r="R469" s="335"/>
    </row>
    <row r="470" spans="1:18" ht="13.5" thickBot="1">
      <c r="A470" s="81"/>
      <c r="B470" s="144"/>
      <c r="C470" s="712" t="s">
        <v>6</v>
      </c>
      <c r="D470" s="695"/>
      <c r="E470" s="170">
        <f aca="true" t="shared" si="57" ref="E470:P470">SUM(E467:E469)</f>
        <v>5.55</v>
      </c>
      <c r="F470" s="171">
        <f t="shared" si="57"/>
        <v>10.16</v>
      </c>
      <c r="G470" s="209">
        <f t="shared" si="57"/>
        <v>5.35</v>
      </c>
      <c r="H470" s="211">
        <f t="shared" si="57"/>
        <v>6.42</v>
      </c>
      <c r="I470" s="170">
        <f t="shared" si="57"/>
        <v>5.95</v>
      </c>
      <c r="J470" s="171">
        <f t="shared" si="57"/>
        <v>10.68</v>
      </c>
      <c r="K470" s="209">
        <f t="shared" si="57"/>
        <v>22.200000000000003</v>
      </c>
      <c r="L470" s="211">
        <f t="shared" si="57"/>
        <v>34.13</v>
      </c>
      <c r="M470" s="170">
        <f t="shared" si="57"/>
        <v>144</v>
      </c>
      <c r="N470" s="171">
        <f t="shared" si="57"/>
        <v>235</v>
      </c>
      <c r="O470" s="209">
        <f t="shared" si="57"/>
        <v>2.7</v>
      </c>
      <c r="P470" s="171">
        <f t="shared" si="57"/>
        <v>3.4</v>
      </c>
      <c r="Q470" s="26">
        <f>R470/R479</f>
        <v>0.11884603323925996</v>
      </c>
      <c r="R470" s="339">
        <f>AVERAGE(M470:N470)</f>
        <v>189.5</v>
      </c>
    </row>
    <row r="471" spans="1:18" ht="15.75">
      <c r="A471" s="84"/>
      <c r="B471" s="181" t="s">
        <v>53</v>
      </c>
      <c r="C471" s="128"/>
      <c r="D471" s="129"/>
      <c r="E471" s="295"/>
      <c r="F471" s="210"/>
      <c r="G471" s="156"/>
      <c r="H471" s="155"/>
      <c r="I471" s="207"/>
      <c r="J471" s="210"/>
      <c r="K471" s="156"/>
      <c r="L471" s="210"/>
      <c r="M471" s="156"/>
      <c r="N471" s="149"/>
      <c r="O471" s="208"/>
      <c r="P471" s="158"/>
      <c r="Q471" s="27"/>
      <c r="R471" s="335"/>
    </row>
    <row r="472" spans="1:18" ht="25.5">
      <c r="A472" s="80" t="s">
        <v>72</v>
      </c>
      <c r="B472" s="146" t="s">
        <v>182</v>
      </c>
      <c r="C472" s="60">
        <v>40</v>
      </c>
      <c r="D472" s="61">
        <v>60</v>
      </c>
      <c r="E472" s="34">
        <v>0.28</v>
      </c>
      <c r="F472" s="35">
        <v>0.42</v>
      </c>
      <c r="G472" s="34"/>
      <c r="H472" s="35"/>
      <c r="I472" s="34">
        <v>2.5</v>
      </c>
      <c r="J472" s="35">
        <v>3.5</v>
      </c>
      <c r="K472" s="34">
        <v>1.64</v>
      </c>
      <c r="L472" s="35">
        <v>2.46</v>
      </c>
      <c r="M472" s="45">
        <v>36</v>
      </c>
      <c r="N472" s="46">
        <v>54</v>
      </c>
      <c r="O472" s="51">
        <v>3.5</v>
      </c>
      <c r="P472" s="52">
        <v>5.25</v>
      </c>
      <c r="Q472" s="27"/>
      <c r="R472" s="335"/>
    </row>
    <row r="473" spans="1:18" ht="12.75">
      <c r="A473" s="79">
        <v>268</v>
      </c>
      <c r="B473" s="76" t="s">
        <v>121</v>
      </c>
      <c r="C473" s="58">
        <v>70</v>
      </c>
      <c r="D473" s="59">
        <v>95</v>
      </c>
      <c r="E473" s="251">
        <v>7.73</v>
      </c>
      <c r="F473" s="252">
        <v>10.3</v>
      </c>
      <c r="G473" s="169">
        <v>7.41</v>
      </c>
      <c r="H473" s="168">
        <v>10.14</v>
      </c>
      <c r="I473" s="251">
        <v>7.12</v>
      </c>
      <c r="J473" s="252">
        <v>9.49</v>
      </c>
      <c r="K473" s="160">
        <v>2.85</v>
      </c>
      <c r="L473" s="161">
        <v>3.8</v>
      </c>
      <c r="M473" s="254">
        <v>111</v>
      </c>
      <c r="N473" s="255">
        <v>152</v>
      </c>
      <c r="O473" s="111">
        <v>0.58</v>
      </c>
      <c r="P473" s="150">
        <v>0.75</v>
      </c>
      <c r="Q473" s="27"/>
      <c r="R473" s="335"/>
    </row>
    <row r="474" spans="1:18" ht="12.75">
      <c r="A474" s="79">
        <v>330</v>
      </c>
      <c r="B474" s="146" t="s">
        <v>43</v>
      </c>
      <c r="C474" s="351">
        <v>110</v>
      </c>
      <c r="D474" s="59">
        <v>130</v>
      </c>
      <c r="E474" s="40">
        <v>1.4</v>
      </c>
      <c r="F474" s="41">
        <v>1.66</v>
      </c>
      <c r="G474" s="107">
        <v>0.2</v>
      </c>
      <c r="H474" s="108">
        <v>0.3</v>
      </c>
      <c r="I474" s="40">
        <v>2.56</v>
      </c>
      <c r="J474" s="298">
        <v>3.02</v>
      </c>
      <c r="K474" s="40">
        <v>12.14</v>
      </c>
      <c r="L474" s="41">
        <v>14.35</v>
      </c>
      <c r="M474" s="40">
        <v>88</v>
      </c>
      <c r="N474" s="41">
        <v>104</v>
      </c>
      <c r="O474" s="111">
        <v>17.91</v>
      </c>
      <c r="P474" s="150">
        <v>23.28</v>
      </c>
      <c r="Q474" s="27"/>
      <c r="R474" s="335"/>
    </row>
    <row r="475" spans="1:18" ht="12.75">
      <c r="A475" s="79">
        <v>392</v>
      </c>
      <c r="B475" s="74" t="s">
        <v>49</v>
      </c>
      <c r="C475" s="67">
        <v>170</v>
      </c>
      <c r="D475" s="61">
        <v>200</v>
      </c>
      <c r="E475" s="14">
        <v>0.04</v>
      </c>
      <c r="F475" s="225">
        <v>0.06</v>
      </c>
      <c r="G475" s="107"/>
      <c r="H475" s="108"/>
      <c r="I475" s="14">
        <v>0.02</v>
      </c>
      <c r="J475" s="225">
        <v>0.02</v>
      </c>
      <c r="K475" s="40">
        <v>7.92</v>
      </c>
      <c r="L475" s="225">
        <v>9.32</v>
      </c>
      <c r="M475" s="40">
        <v>28</v>
      </c>
      <c r="N475" s="174">
        <v>37</v>
      </c>
      <c r="O475" s="196">
        <v>0.015</v>
      </c>
      <c r="P475" s="150">
        <v>0.02</v>
      </c>
      <c r="Q475" s="27"/>
      <c r="R475" s="335"/>
    </row>
    <row r="476" spans="1:18" ht="12.75">
      <c r="A476" s="79">
        <v>7</v>
      </c>
      <c r="B476" s="238" t="s">
        <v>18</v>
      </c>
      <c r="C476" s="64">
        <v>6</v>
      </c>
      <c r="D476" s="57">
        <v>10</v>
      </c>
      <c r="E476" s="201">
        <v>1.56</v>
      </c>
      <c r="F476" s="215">
        <v>2.6</v>
      </c>
      <c r="G476" s="107">
        <v>1.56</v>
      </c>
      <c r="H476" s="108">
        <v>2.6</v>
      </c>
      <c r="I476" s="201">
        <v>1.52</v>
      </c>
      <c r="J476" s="215">
        <v>2.53</v>
      </c>
      <c r="K476" s="107">
        <v>0</v>
      </c>
      <c r="L476" s="108">
        <v>0</v>
      </c>
      <c r="M476" s="196">
        <v>21</v>
      </c>
      <c r="N476" s="16">
        <v>35</v>
      </c>
      <c r="O476" s="111"/>
      <c r="P476" s="150"/>
      <c r="Q476" s="27"/>
      <c r="R476" s="335"/>
    </row>
    <row r="477" spans="1:18" ht="12.75">
      <c r="A477" s="79">
        <v>701</v>
      </c>
      <c r="B477" s="74" t="s">
        <v>33</v>
      </c>
      <c r="C477" s="68">
        <v>25</v>
      </c>
      <c r="D477" s="69">
        <v>30</v>
      </c>
      <c r="E477" s="31">
        <v>1.9</v>
      </c>
      <c r="F477" s="32">
        <v>2.28</v>
      </c>
      <c r="G477" s="31"/>
      <c r="H477" s="32"/>
      <c r="I477" s="31">
        <v>0.23</v>
      </c>
      <c r="J477" s="32">
        <v>0.27</v>
      </c>
      <c r="K477" s="31">
        <v>11.68</v>
      </c>
      <c r="L477" s="32">
        <v>14.01</v>
      </c>
      <c r="M477" s="42">
        <v>53</v>
      </c>
      <c r="N477" s="43">
        <v>64</v>
      </c>
      <c r="O477" s="196"/>
      <c r="P477" s="150"/>
      <c r="Q477" s="21"/>
      <c r="R477" s="335"/>
    </row>
    <row r="478" spans="1:18" ht="13.5" thickBot="1">
      <c r="A478" s="81"/>
      <c r="B478" s="144"/>
      <c r="C478" s="712" t="s">
        <v>6</v>
      </c>
      <c r="D478" s="695"/>
      <c r="E478" s="38">
        <f aca="true" t="shared" si="58" ref="E478:P478">SUM(E472:E477)</f>
        <v>12.91</v>
      </c>
      <c r="F478" s="316">
        <f t="shared" si="58"/>
        <v>17.32</v>
      </c>
      <c r="G478" s="38">
        <f t="shared" si="58"/>
        <v>9.17</v>
      </c>
      <c r="H478" s="317">
        <f t="shared" si="58"/>
        <v>13.040000000000001</v>
      </c>
      <c r="I478" s="38">
        <f t="shared" si="58"/>
        <v>13.950000000000001</v>
      </c>
      <c r="J478" s="317">
        <f t="shared" si="58"/>
        <v>18.830000000000002</v>
      </c>
      <c r="K478" s="38">
        <f t="shared" si="58"/>
        <v>36.230000000000004</v>
      </c>
      <c r="L478" s="316">
        <f t="shared" si="58"/>
        <v>43.94</v>
      </c>
      <c r="M478" s="38">
        <f t="shared" si="58"/>
        <v>337</v>
      </c>
      <c r="N478" s="317">
        <f t="shared" si="58"/>
        <v>446</v>
      </c>
      <c r="O478" s="38">
        <f t="shared" si="58"/>
        <v>22.005000000000003</v>
      </c>
      <c r="P478" s="317">
        <f t="shared" si="58"/>
        <v>29.3</v>
      </c>
      <c r="Q478" s="26">
        <f>R478/R479</f>
        <v>0.24553151458137348</v>
      </c>
      <c r="R478" s="341">
        <f>AVERAGE(M478:N478)</f>
        <v>391.5</v>
      </c>
    </row>
    <row r="479" spans="1:18" ht="13.5" thickBot="1">
      <c r="A479" s="135"/>
      <c r="B479" s="147"/>
      <c r="C479" s="750" t="s">
        <v>15</v>
      </c>
      <c r="D479" s="718"/>
      <c r="E479" s="136">
        <f aca="true" t="shared" si="59" ref="E479:Q479">SUM(E454+E457+E465+E470+E478)</f>
        <v>42.5</v>
      </c>
      <c r="F479" s="137">
        <f t="shared" si="59"/>
        <v>58.61000000000001</v>
      </c>
      <c r="G479" s="136">
        <f t="shared" si="59"/>
        <v>27.71</v>
      </c>
      <c r="H479" s="137">
        <f t="shared" si="59"/>
        <v>35.97</v>
      </c>
      <c r="I479" s="136">
        <f t="shared" si="59"/>
        <v>48.82000000000001</v>
      </c>
      <c r="J479" s="137">
        <f t="shared" si="59"/>
        <v>65.48</v>
      </c>
      <c r="K479" s="136">
        <f t="shared" si="59"/>
        <v>204.56</v>
      </c>
      <c r="L479" s="137">
        <f t="shared" si="59"/>
        <v>261.15</v>
      </c>
      <c r="M479" s="170">
        <f t="shared" si="59"/>
        <v>1380</v>
      </c>
      <c r="N479" s="171">
        <f t="shared" si="59"/>
        <v>1809</v>
      </c>
      <c r="O479" s="136">
        <f t="shared" si="59"/>
        <v>44.44500000000001</v>
      </c>
      <c r="P479" s="138">
        <f t="shared" si="59"/>
        <v>57.91</v>
      </c>
      <c r="Q479" s="29">
        <f t="shared" si="59"/>
        <v>1</v>
      </c>
      <c r="R479" s="337">
        <f>AVERAGE(M479:N479)</f>
        <v>1594.5</v>
      </c>
    </row>
    <row r="480" spans="1:18" ht="13.5" thickBot="1">
      <c r="A480" s="741"/>
      <c r="B480" s="687"/>
      <c r="C480" s="687"/>
      <c r="D480" s="687"/>
      <c r="E480" s="687"/>
      <c r="F480" s="687"/>
      <c r="G480" s="687"/>
      <c r="H480" s="687"/>
      <c r="I480" s="687"/>
      <c r="J480" s="687"/>
      <c r="K480" s="687"/>
      <c r="L480" s="687"/>
      <c r="M480" s="687"/>
      <c r="N480" s="687"/>
      <c r="O480" s="687"/>
      <c r="P480" s="742"/>
      <c r="Q480" s="13"/>
      <c r="R480" s="335"/>
    </row>
    <row r="481" spans="1:18" ht="12.75">
      <c r="A481" s="86"/>
      <c r="B481" s="689" t="s">
        <v>26</v>
      </c>
      <c r="C481" s="690"/>
      <c r="D481" s="691"/>
      <c r="E481" s="87">
        <v>42</v>
      </c>
      <c r="F481" s="87">
        <v>54</v>
      </c>
      <c r="G481" s="87">
        <f>E481*Q482/C482</f>
        <v>27.3</v>
      </c>
      <c r="H481" s="87">
        <f>F481*Q481/C482</f>
        <v>32.4</v>
      </c>
      <c r="I481" s="87">
        <v>47</v>
      </c>
      <c r="J481" s="87">
        <v>60</v>
      </c>
      <c r="K481" s="87">
        <v>203</v>
      </c>
      <c r="L481" s="88">
        <v>261</v>
      </c>
      <c r="M481" s="89">
        <v>1400</v>
      </c>
      <c r="N481" s="90">
        <v>1800</v>
      </c>
      <c r="O481" s="90">
        <v>45</v>
      </c>
      <c r="P481" s="91">
        <v>50</v>
      </c>
      <c r="Q481" s="332">
        <v>60</v>
      </c>
      <c r="R481" s="335"/>
    </row>
    <row r="482" spans="1:18" ht="13.5" thickBot="1">
      <c r="A482" s="92"/>
      <c r="B482" s="93" t="s">
        <v>28</v>
      </c>
      <c r="C482" s="692">
        <v>100</v>
      </c>
      <c r="D482" s="693"/>
      <c r="E482" s="94">
        <f>E479*C482/E481-C482</f>
        <v>1.1904761904761898</v>
      </c>
      <c r="F482" s="564">
        <f>F479*C482/F481-C482</f>
        <v>8.537037037037052</v>
      </c>
      <c r="G482" s="557">
        <f>G479*C482/G481-C482</f>
        <v>1.5018315018315036</v>
      </c>
      <c r="H482" s="557">
        <f>H479*C482/H481-C482</f>
        <v>11.018518518518519</v>
      </c>
      <c r="I482" s="557">
        <f>I479*C482/I481-C482</f>
        <v>3.872340425531931</v>
      </c>
      <c r="J482" s="557">
        <f>J479*C482/J481-C482</f>
        <v>9.13333333333334</v>
      </c>
      <c r="K482" s="557">
        <f>K479*C482/K481-C482</f>
        <v>0.7684729064039431</v>
      </c>
      <c r="L482" s="558">
        <f>L479*C482/L481-C482</f>
        <v>0.057471264367805475</v>
      </c>
      <c r="M482" s="557">
        <f>M479*C482/M481-C482</f>
        <v>-1.4285714285714306</v>
      </c>
      <c r="N482" s="557">
        <f>N479*C482/N481-C482</f>
        <v>0.5</v>
      </c>
      <c r="O482" s="557">
        <f>O479*C482/O481-C482</f>
        <v>-1.23333333333332</v>
      </c>
      <c r="P482" s="559">
        <f>P479*C482/P481-C482</f>
        <v>15.819999999999993</v>
      </c>
      <c r="Q482" s="334">
        <v>65</v>
      </c>
      <c r="R482" s="335"/>
    </row>
    <row r="494" spans="1:17" ht="18">
      <c r="A494" s="405"/>
      <c r="B494" s="406"/>
      <c r="C494" s="406"/>
      <c r="D494" s="407"/>
      <c r="E494" s="407"/>
      <c r="F494" s="407"/>
      <c r="G494" s="407"/>
      <c r="H494" s="407"/>
      <c r="I494" s="407"/>
      <c r="J494" s="7"/>
      <c r="K494" s="7"/>
      <c r="L494" s="7"/>
      <c r="M494" s="7"/>
      <c r="N494" s="7"/>
      <c r="O494" s="7"/>
      <c r="P494" s="7"/>
      <c r="Q494" s="30"/>
    </row>
    <row r="495" spans="2:16" ht="16.5" thickBot="1">
      <c r="B495" s="5"/>
      <c r="C495" s="5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</row>
    <row r="496" spans="1:18" ht="58.5" customHeight="1" thickBot="1">
      <c r="A496" s="83" t="s">
        <v>88</v>
      </c>
      <c r="B496" s="142" t="s">
        <v>22</v>
      </c>
      <c r="C496" s="725" t="s">
        <v>23</v>
      </c>
      <c r="D496" s="720"/>
      <c r="E496" s="725" t="s">
        <v>24</v>
      </c>
      <c r="F496" s="726"/>
      <c r="G496" s="726"/>
      <c r="H496" s="726"/>
      <c r="I496" s="726"/>
      <c r="J496" s="726"/>
      <c r="K496" s="726"/>
      <c r="L496" s="704"/>
      <c r="M496" s="696" t="s">
        <v>25</v>
      </c>
      <c r="N496" s="697"/>
      <c r="O496" s="727" t="s">
        <v>50</v>
      </c>
      <c r="P496" s="728"/>
      <c r="Q496" s="12"/>
      <c r="R496" s="335"/>
    </row>
    <row r="497" spans="1:18" ht="13.5" thickBot="1">
      <c r="A497" s="674" t="s">
        <v>186</v>
      </c>
      <c r="B497" s="675"/>
      <c r="C497" s="721"/>
      <c r="D497" s="722"/>
      <c r="E497" s="733" t="s">
        <v>8</v>
      </c>
      <c r="F497" s="734"/>
      <c r="G497" s="734"/>
      <c r="H497" s="735"/>
      <c r="I497" s="736" t="s">
        <v>9</v>
      </c>
      <c r="J497" s="737"/>
      <c r="K497" s="736" t="s">
        <v>10</v>
      </c>
      <c r="L497" s="737"/>
      <c r="M497" s="698"/>
      <c r="N497" s="688"/>
      <c r="O497" s="729"/>
      <c r="P497" s="730"/>
      <c r="Q497" s="21"/>
      <c r="R497" s="335"/>
    </row>
    <row r="498" spans="1:18" ht="13.5" thickBot="1">
      <c r="A498" s="676"/>
      <c r="B498" s="677"/>
      <c r="C498" s="723"/>
      <c r="D498" s="724"/>
      <c r="E498" s="703" t="s">
        <v>29</v>
      </c>
      <c r="F498" s="704"/>
      <c r="G498" s="705" t="s">
        <v>30</v>
      </c>
      <c r="H498" s="706"/>
      <c r="I498" s="738"/>
      <c r="J498" s="706"/>
      <c r="K498" s="739"/>
      <c r="L498" s="740"/>
      <c r="M498" s="699"/>
      <c r="N498" s="700"/>
      <c r="O498" s="731"/>
      <c r="P498" s="732"/>
      <c r="Q498" s="22"/>
      <c r="R498" s="335"/>
    </row>
    <row r="499" spans="1:18" ht="16.5" thickBot="1">
      <c r="A499" s="77"/>
      <c r="B499" s="180" t="s">
        <v>0</v>
      </c>
      <c r="C499" s="72" t="s">
        <v>86</v>
      </c>
      <c r="D499" s="71" t="s">
        <v>87</v>
      </c>
      <c r="E499" s="70" t="s">
        <v>86</v>
      </c>
      <c r="F499" s="71" t="s">
        <v>87</v>
      </c>
      <c r="G499" s="72" t="s">
        <v>86</v>
      </c>
      <c r="H499" s="71" t="s">
        <v>87</v>
      </c>
      <c r="I499" s="70" t="s">
        <v>86</v>
      </c>
      <c r="J499" s="71" t="s">
        <v>87</v>
      </c>
      <c r="K499" s="70" t="s">
        <v>86</v>
      </c>
      <c r="L499" s="71" t="s">
        <v>87</v>
      </c>
      <c r="M499" s="70" t="s">
        <v>86</v>
      </c>
      <c r="N499" s="71" t="s">
        <v>87</v>
      </c>
      <c r="O499" s="70" t="s">
        <v>86</v>
      </c>
      <c r="P499" s="71" t="s">
        <v>87</v>
      </c>
      <c r="Q499" s="22"/>
      <c r="R499" s="335"/>
    </row>
    <row r="500" spans="1:18" ht="12.75">
      <c r="A500" s="220" t="s">
        <v>187</v>
      </c>
      <c r="B500" s="84" t="s">
        <v>188</v>
      </c>
      <c r="C500" s="408">
        <v>150</v>
      </c>
      <c r="D500" s="120">
        <v>200</v>
      </c>
      <c r="E500" s="121">
        <v>5.48</v>
      </c>
      <c r="F500" s="122">
        <v>7.3</v>
      </c>
      <c r="G500" s="121">
        <v>4.53</v>
      </c>
      <c r="H500" s="122">
        <v>6.04</v>
      </c>
      <c r="I500" s="121">
        <v>6.15</v>
      </c>
      <c r="J500" s="122">
        <v>8.2</v>
      </c>
      <c r="K500" s="121">
        <v>22.55</v>
      </c>
      <c r="L500" s="122">
        <v>30.06</v>
      </c>
      <c r="M500" s="121">
        <v>161</v>
      </c>
      <c r="N500" s="122">
        <v>215</v>
      </c>
      <c r="O500" s="123">
        <v>0</v>
      </c>
      <c r="P500" s="124">
        <v>0</v>
      </c>
      <c r="Q500" s="23"/>
      <c r="R500" s="335"/>
    </row>
    <row r="501" spans="1:18" ht="12.75">
      <c r="A501" s="79">
        <v>701</v>
      </c>
      <c r="B501" s="75" t="s">
        <v>33</v>
      </c>
      <c r="C501" s="68">
        <v>25</v>
      </c>
      <c r="D501" s="69">
        <v>30</v>
      </c>
      <c r="E501" s="31">
        <v>1.9</v>
      </c>
      <c r="F501" s="32">
        <v>2.28</v>
      </c>
      <c r="G501" s="31"/>
      <c r="H501" s="32"/>
      <c r="I501" s="31">
        <v>0.23</v>
      </c>
      <c r="J501" s="32">
        <v>0.27</v>
      </c>
      <c r="K501" s="31">
        <v>11.68</v>
      </c>
      <c r="L501" s="32">
        <v>14.01</v>
      </c>
      <c r="M501" s="42">
        <v>53</v>
      </c>
      <c r="N501" s="43">
        <v>64</v>
      </c>
      <c r="O501" s="49"/>
      <c r="P501" s="50"/>
      <c r="Q501" s="24"/>
      <c r="R501" s="335"/>
    </row>
    <row r="502" spans="1:18" ht="12.75">
      <c r="A502" s="79">
        <v>397</v>
      </c>
      <c r="B502" s="75" t="s">
        <v>11</v>
      </c>
      <c r="C502" s="33">
        <v>170</v>
      </c>
      <c r="D502" s="44">
        <v>200</v>
      </c>
      <c r="E502" s="31">
        <v>4.04</v>
      </c>
      <c r="F502" s="32">
        <v>4.76</v>
      </c>
      <c r="G502" s="31">
        <v>4.04</v>
      </c>
      <c r="H502" s="32">
        <v>4.76</v>
      </c>
      <c r="I502" s="31">
        <v>3.92</v>
      </c>
      <c r="J502" s="32">
        <v>4.61</v>
      </c>
      <c r="K502" s="31">
        <v>15.79</v>
      </c>
      <c r="L502" s="32">
        <v>17.66</v>
      </c>
      <c r="M502" s="42">
        <v>100</v>
      </c>
      <c r="N502" s="43">
        <v>120</v>
      </c>
      <c r="O502" s="42">
        <v>0.2</v>
      </c>
      <c r="P502" s="43">
        <v>0.24</v>
      </c>
      <c r="Q502" s="21"/>
      <c r="R502" s="335"/>
    </row>
    <row r="503" spans="1:18" ht="13.5" thickBot="1">
      <c r="A503" s="81"/>
      <c r="B503" s="81"/>
      <c r="C503" s="694" t="s">
        <v>6</v>
      </c>
      <c r="D503" s="695"/>
      <c r="E503" s="125">
        <f aca="true" t="shared" si="60" ref="E503:P503">SUM(E500:E502)</f>
        <v>11.420000000000002</v>
      </c>
      <c r="F503" s="126">
        <f t="shared" si="60"/>
        <v>14.34</v>
      </c>
      <c r="G503" s="125">
        <f t="shared" si="60"/>
        <v>8.57</v>
      </c>
      <c r="H503" s="126">
        <f t="shared" si="60"/>
        <v>10.8</v>
      </c>
      <c r="I503" s="125">
        <f t="shared" si="60"/>
        <v>10.3</v>
      </c>
      <c r="J503" s="126">
        <f t="shared" si="60"/>
        <v>13.079999999999998</v>
      </c>
      <c r="K503" s="125">
        <f t="shared" si="60"/>
        <v>50.02</v>
      </c>
      <c r="L503" s="126">
        <f t="shared" si="60"/>
        <v>61.730000000000004</v>
      </c>
      <c r="M503" s="125">
        <f t="shared" si="60"/>
        <v>314</v>
      </c>
      <c r="N503" s="126">
        <f t="shared" si="60"/>
        <v>399</v>
      </c>
      <c r="O503" s="125">
        <f t="shared" si="60"/>
        <v>0.2</v>
      </c>
      <c r="P503" s="127">
        <f t="shared" si="60"/>
        <v>0.24</v>
      </c>
      <c r="Q503" s="26">
        <f>R503/R525</f>
        <v>0.22456692913385826</v>
      </c>
      <c r="R503" s="339">
        <f>AVERAGE(M503:N503)</f>
        <v>356.5</v>
      </c>
    </row>
    <row r="504" spans="1:18" ht="15.75">
      <c r="A504" s="84"/>
      <c r="B504" s="183" t="s">
        <v>1</v>
      </c>
      <c r="C504" s="222"/>
      <c r="D504" s="129"/>
      <c r="E504" s="86"/>
      <c r="F504" s="130" t="s">
        <v>7</v>
      </c>
      <c r="G504" s="131"/>
      <c r="H504" s="130"/>
      <c r="I504" s="131"/>
      <c r="J504" s="130"/>
      <c r="K504" s="131"/>
      <c r="L504" s="130" t="s">
        <v>7</v>
      </c>
      <c r="M504" s="131"/>
      <c r="N504" s="129"/>
      <c r="O504" s="86"/>
      <c r="P504" s="132"/>
      <c r="Q504" s="24"/>
      <c r="R504" s="335"/>
    </row>
    <row r="505" spans="1:18" ht="12.75">
      <c r="A505" s="79"/>
      <c r="B505" s="199" t="s">
        <v>139</v>
      </c>
      <c r="C505" s="104">
        <v>100</v>
      </c>
      <c r="D505" s="57">
        <v>90</v>
      </c>
      <c r="E505" s="247">
        <v>0.45</v>
      </c>
      <c r="F505" s="247">
        <v>0.4</v>
      </c>
      <c r="G505" s="107"/>
      <c r="H505" s="250"/>
      <c r="I505" s="109">
        <v>0.72</v>
      </c>
      <c r="J505" s="409">
        <v>0.67</v>
      </c>
      <c r="K505" s="410">
        <v>17.87</v>
      </c>
      <c r="L505" s="250">
        <v>16.08</v>
      </c>
      <c r="M505" s="111">
        <v>67</v>
      </c>
      <c r="N505" s="301">
        <v>60</v>
      </c>
      <c r="O505" s="196">
        <v>10</v>
      </c>
      <c r="P505" s="150">
        <v>9</v>
      </c>
      <c r="Q505" s="26"/>
      <c r="R505" s="335"/>
    </row>
    <row r="506" spans="1:18" ht="13.5" thickBot="1">
      <c r="A506" s="81"/>
      <c r="B506" s="81"/>
      <c r="C506" s="694" t="s">
        <v>6</v>
      </c>
      <c r="D506" s="695"/>
      <c r="E506" s="125">
        <f aca="true" t="shared" si="61" ref="E506:P506">SUM(E505)</f>
        <v>0.45</v>
      </c>
      <c r="F506" s="126">
        <f t="shared" si="61"/>
        <v>0.4</v>
      </c>
      <c r="G506" s="125"/>
      <c r="H506" s="126"/>
      <c r="I506" s="125">
        <f t="shared" si="61"/>
        <v>0.72</v>
      </c>
      <c r="J506" s="126">
        <f t="shared" si="61"/>
        <v>0.67</v>
      </c>
      <c r="K506" s="139">
        <f t="shared" si="61"/>
        <v>17.87</v>
      </c>
      <c r="L506" s="126">
        <f t="shared" si="61"/>
        <v>16.08</v>
      </c>
      <c r="M506" s="411">
        <f t="shared" si="61"/>
        <v>67</v>
      </c>
      <c r="N506" s="126">
        <f t="shared" si="61"/>
        <v>60</v>
      </c>
      <c r="O506" s="125">
        <f t="shared" si="61"/>
        <v>10</v>
      </c>
      <c r="P506" s="126">
        <f t="shared" si="61"/>
        <v>9</v>
      </c>
      <c r="Q506" s="26">
        <f>R506/R525</f>
        <v>0.04</v>
      </c>
      <c r="R506" s="339">
        <f>AVERAGE(M506:N506)</f>
        <v>63.5</v>
      </c>
    </row>
    <row r="507" spans="1:18" ht="15.75">
      <c r="A507" s="84"/>
      <c r="B507" s="181" t="s">
        <v>2</v>
      </c>
      <c r="C507" s="128"/>
      <c r="D507" s="129"/>
      <c r="E507" s="86"/>
      <c r="F507" s="130"/>
      <c r="G507" s="131"/>
      <c r="H507" s="130"/>
      <c r="I507" s="131"/>
      <c r="J507" s="130"/>
      <c r="K507" s="131"/>
      <c r="L507" s="130"/>
      <c r="M507" s="131"/>
      <c r="N507" s="124"/>
      <c r="O507" s="123"/>
      <c r="P507" s="132"/>
      <c r="Q507" s="27"/>
      <c r="R507" s="335"/>
    </row>
    <row r="508" spans="1:18" ht="12.75">
      <c r="A508" s="79">
        <v>15</v>
      </c>
      <c r="B508" s="412" t="s">
        <v>189</v>
      </c>
      <c r="C508" s="413">
        <v>40</v>
      </c>
      <c r="D508" s="308">
        <v>60</v>
      </c>
      <c r="E508" s="31">
        <v>0.39</v>
      </c>
      <c r="F508" s="32">
        <v>0.59</v>
      </c>
      <c r="G508" s="31"/>
      <c r="H508" s="32"/>
      <c r="I508" s="31">
        <v>2.46</v>
      </c>
      <c r="J508" s="32">
        <v>3.5</v>
      </c>
      <c r="K508" s="31">
        <v>1.49</v>
      </c>
      <c r="L508" s="32">
        <v>2.24</v>
      </c>
      <c r="M508" s="45">
        <v>30</v>
      </c>
      <c r="N508" s="46">
        <v>45</v>
      </c>
      <c r="O508" s="42">
        <v>6.7</v>
      </c>
      <c r="P508" s="414">
        <v>10.05</v>
      </c>
      <c r="Q508" s="27"/>
      <c r="R508" s="335"/>
    </row>
    <row r="509" spans="1:18" ht="12.75">
      <c r="A509" s="79">
        <v>106</v>
      </c>
      <c r="B509" s="146" t="s">
        <v>190</v>
      </c>
      <c r="C509" s="98">
        <v>150</v>
      </c>
      <c r="D509" s="61">
        <v>200</v>
      </c>
      <c r="E509" s="31">
        <v>3.13</v>
      </c>
      <c r="F509" s="32">
        <v>4.17</v>
      </c>
      <c r="G509" s="31">
        <v>2.1</v>
      </c>
      <c r="H509" s="32">
        <v>3</v>
      </c>
      <c r="I509" s="31">
        <v>4.2</v>
      </c>
      <c r="J509" s="32">
        <v>5.6</v>
      </c>
      <c r="K509" s="31">
        <v>10.25</v>
      </c>
      <c r="L509" s="32">
        <v>13.36</v>
      </c>
      <c r="M509" s="42">
        <v>99</v>
      </c>
      <c r="N509" s="43">
        <v>132</v>
      </c>
      <c r="O509" s="42">
        <v>4.9</v>
      </c>
      <c r="P509" s="43">
        <v>6.53</v>
      </c>
      <c r="Q509" s="27"/>
      <c r="R509" s="335"/>
    </row>
    <row r="510" spans="1:18" ht="12.75">
      <c r="A510" s="79">
        <v>286</v>
      </c>
      <c r="B510" s="75" t="s">
        <v>191</v>
      </c>
      <c r="C510" s="60">
        <v>50</v>
      </c>
      <c r="D510" s="61">
        <v>70</v>
      </c>
      <c r="E510" s="31">
        <v>3.69</v>
      </c>
      <c r="F510" s="32">
        <v>5.17</v>
      </c>
      <c r="G510" s="31">
        <v>3.3</v>
      </c>
      <c r="H510" s="32">
        <v>4.8</v>
      </c>
      <c r="I510" s="31">
        <v>4.02</v>
      </c>
      <c r="J510" s="32">
        <v>5.63</v>
      </c>
      <c r="K510" s="31">
        <v>7.02</v>
      </c>
      <c r="L510" s="32">
        <v>9.83</v>
      </c>
      <c r="M510" s="42">
        <v>95</v>
      </c>
      <c r="N510" s="43">
        <v>133</v>
      </c>
      <c r="O510" s="42">
        <v>0.25</v>
      </c>
      <c r="P510" s="97">
        <v>0.35</v>
      </c>
      <c r="Q510" s="27"/>
      <c r="R510" s="335"/>
    </row>
    <row r="511" spans="1:18" ht="12.75">
      <c r="A511" s="415">
        <v>334</v>
      </c>
      <c r="B511" s="416" t="s">
        <v>192</v>
      </c>
      <c r="C511" s="234">
        <v>110</v>
      </c>
      <c r="D511" s="101">
        <v>130</v>
      </c>
      <c r="E511" s="107">
        <v>1.68</v>
      </c>
      <c r="F511" s="250">
        <v>2.18</v>
      </c>
      <c r="G511" s="107">
        <v>1.23</v>
      </c>
      <c r="H511" s="250">
        <v>1.6</v>
      </c>
      <c r="I511" s="107">
        <v>3.37</v>
      </c>
      <c r="J511" s="250">
        <v>4.38</v>
      </c>
      <c r="K511" s="107">
        <v>8.84</v>
      </c>
      <c r="L511" s="250">
        <v>10.45</v>
      </c>
      <c r="M511" s="111">
        <v>69</v>
      </c>
      <c r="N511" s="150">
        <v>82</v>
      </c>
      <c r="O511" s="111">
        <v>3.17</v>
      </c>
      <c r="P511" s="150">
        <v>4.12</v>
      </c>
      <c r="Q511" s="27"/>
      <c r="R511" s="335"/>
    </row>
    <row r="512" spans="1:18" ht="12.75">
      <c r="A512" s="79">
        <v>376</v>
      </c>
      <c r="B512" s="20" t="s">
        <v>91</v>
      </c>
      <c r="C512" s="64">
        <v>150</v>
      </c>
      <c r="D512" s="417">
        <v>200</v>
      </c>
      <c r="E512" s="107">
        <v>0.33</v>
      </c>
      <c r="F512" s="250">
        <v>0.59</v>
      </c>
      <c r="G512" s="107"/>
      <c r="H512" s="250"/>
      <c r="I512" s="107">
        <v>0.02</v>
      </c>
      <c r="J512" s="250">
        <v>0.04</v>
      </c>
      <c r="K512" s="107">
        <v>20.82</v>
      </c>
      <c r="L512" s="250">
        <v>35.01</v>
      </c>
      <c r="M512" s="111">
        <v>85</v>
      </c>
      <c r="N512" s="150">
        <v>115</v>
      </c>
      <c r="O512" s="111">
        <v>0.3</v>
      </c>
      <c r="P512" s="150">
        <v>0.4</v>
      </c>
      <c r="Q512" s="27"/>
      <c r="R512" s="335"/>
    </row>
    <row r="513" spans="1:18" ht="12.75">
      <c r="A513" s="79">
        <v>700</v>
      </c>
      <c r="B513" s="75" t="s">
        <v>14</v>
      </c>
      <c r="C513" s="62">
        <v>40</v>
      </c>
      <c r="D513" s="367">
        <v>50</v>
      </c>
      <c r="E513" s="164">
        <v>3.08</v>
      </c>
      <c r="F513" s="165">
        <v>4</v>
      </c>
      <c r="G513" s="164"/>
      <c r="H513" s="165"/>
      <c r="I513" s="164">
        <v>0.53</v>
      </c>
      <c r="J513" s="165">
        <v>0.66</v>
      </c>
      <c r="K513" s="164">
        <v>15.08</v>
      </c>
      <c r="L513" s="165">
        <v>18.85</v>
      </c>
      <c r="M513" s="166">
        <v>80</v>
      </c>
      <c r="N513" s="167">
        <v>100</v>
      </c>
      <c r="O513" s="302"/>
      <c r="P513" s="173"/>
      <c r="Q513" s="21"/>
      <c r="R513" s="335"/>
    </row>
    <row r="514" spans="1:18" ht="13.5" thickBot="1">
      <c r="A514" s="81"/>
      <c r="B514" s="144"/>
      <c r="C514" s="712" t="s">
        <v>6</v>
      </c>
      <c r="D514" s="695"/>
      <c r="E514" s="125">
        <f aca="true" t="shared" si="62" ref="E514:P514">SUM(E508:E513)</f>
        <v>12.3</v>
      </c>
      <c r="F514" s="126">
        <f t="shared" si="62"/>
        <v>16.7</v>
      </c>
      <c r="G514" s="125">
        <f t="shared" si="62"/>
        <v>6.630000000000001</v>
      </c>
      <c r="H514" s="126">
        <f t="shared" si="62"/>
        <v>9.4</v>
      </c>
      <c r="I514" s="125">
        <f t="shared" si="62"/>
        <v>14.6</v>
      </c>
      <c r="J514" s="126">
        <f t="shared" si="62"/>
        <v>19.81</v>
      </c>
      <c r="K514" s="125">
        <f t="shared" si="62"/>
        <v>63.5</v>
      </c>
      <c r="L514" s="126">
        <f t="shared" si="62"/>
        <v>89.73999999999998</v>
      </c>
      <c r="M514" s="125">
        <f t="shared" si="62"/>
        <v>458</v>
      </c>
      <c r="N514" s="126">
        <f t="shared" si="62"/>
        <v>607</v>
      </c>
      <c r="O514" s="125">
        <f t="shared" si="62"/>
        <v>15.320000000000002</v>
      </c>
      <c r="P514" s="126">
        <f t="shared" si="62"/>
        <v>21.450000000000003</v>
      </c>
      <c r="Q514" s="26">
        <f>R514/R525</f>
        <v>0.3354330708661417</v>
      </c>
      <c r="R514" s="339">
        <f>AVERAGE(M514:N514)</f>
        <v>532.5</v>
      </c>
    </row>
    <row r="515" spans="1:18" ht="15.75">
      <c r="A515" s="84"/>
      <c r="B515" s="181" t="s">
        <v>54</v>
      </c>
      <c r="C515" s="128"/>
      <c r="D515" s="129"/>
      <c r="E515" s="86"/>
      <c r="F515" s="130"/>
      <c r="G515" s="131"/>
      <c r="H515" s="130"/>
      <c r="I515" s="131"/>
      <c r="J515" s="130"/>
      <c r="K515" s="131"/>
      <c r="L515" s="130"/>
      <c r="M515" s="131"/>
      <c r="N515" s="124"/>
      <c r="O515" s="123"/>
      <c r="P515" s="132"/>
      <c r="Q515" s="26"/>
      <c r="R515" s="335"/>
    </row>
    <row r="516" spans="1:18" ht="12.75">
      <c r="A516" s="354">
        <v>401</v>
      </c>
      <c r="B516" s="79" t="s">
        <v>82</v>
      </c>
      <c r="C516" s="418">
        <v>150</v>
      </c>
      <c r="D516" s="44">
        <v>180</v>
      </c>
      <c r="E516" s="31">
        <v>4.05</v>
      </c>
      <c r="F516" s="32">
        <v>4.86</v>
      </c>
      <c r="G516" s="15">
        <v>4.05</v>
      </c>
      <c r="H516" s="205">
        <v>4.86</v>
      </c>
      <c r="I516" s="31">
        <v>4.75</v>
      </c>
      <c r="J516" s="32">
        <v>5.76</v>
      </c>
      <c r="K516" s="15">
        <v>11.2</v>
      </c>
      <c r="L516" s="205">
        <v>13.44</v>
      </c>
      <c r="M516" s="42">
        <v>95</v>
      </c>
      <c r="N516" s="43">
        <v>114</v>
      </c>
      <c r="O516" s="193">
        <v>1.35</v>
      </c>
      <c r="P516" s="43">
        <v>1.62</v>
      </c>
      <c r="Q516" s="26"/>
      <c r="R516" s="335"/>
    </row>
    <row r="517" spans="1:18" ht="12.75">
      <c r="A517" s="98" t="s">
        <v>193</v>
      </c>
      <c r="B517" s="419" t="s">
        <v>194</v>
      </c>
      <c r="C517" s="102">
        <v>50</v>
      </c>
      <c r="D517" s="103">
        <v>70</v>
      </c>
      <c r="E517" s="107">
        <v>3.5</v>
      </c>
      <c r="F517" s="168">
        <v>4.32</v>
      </c>
      <c r="G517" s="169">
        <v>0.13</v>
      </c>
      <c r="H517" s="168">
        <v>0.18</v>
      </c>
      <c r="I517" s="107">
        <v>3.18</v>
      </c>
      <c r="J517" s="250">
        <v>3.82</v>
      </c>
      <c r="K517" s="107">
        <v>11.52</v>
      </c>
      <c r="L517" s="250">
        <v>13.83</v>
      </c>
      <c r="M517" s="111">
        <v>110</v>
      </c>
      <c r="N517" s="150">
        <v>132</v>
      </c>
      <c r="O517" s="111">
        <v>0.1</v>
      </c>
      <c r="P517" s="150">
        <v>0.12</v>
      </c>
      <c r="Q517" s="28"/>
      <c r="R517" s="335"/>
    </row>
    <row r="518" spans="1:18" ht="13.5" thickBot="1">
      <c r="A518" s="81"/>
      <c r="B518" s="144"/>
      <c r="C518" s="712" t="s">
        <v>6</v>
      </c>
      <c r="D518" s="695"/>
      <c r="E518" s="133">
        <f aca="true" t="shared" si="63" ref="E518:P518">SUM(E516:E517)</f>
        <v>7.55</v>
      </c>
      <c r="F518" s="134">
        <f t="shared" si="63"/>
        <v>9.18</v>
      </c>
      <c r="G518" s="133">
        <f t="shared" si="63"/>
        <v>4.18</v>
      </c>
      <c r="H518" s="134">
        <f t="shared" si="63"/>
        <v>5.04</v>
      </c>
      <c r="I518" s="133">
        <f t="shared" si="63"/>
        <v>7.93</v>
      </c>
      <c r="J518" s="134">
        <f t="shared" si="63"/>
        <v>9.58</v>
      </c>
      <c r="K518" s="133">
        <f t="shared" si="63"/>
        <v>22.72</v>
      </c>
      <c r="L518" s="134">
        <f t="shared" si="63"/>
        <v>27.27</v>
      </c>
      <c r="M518" s="133">
        <f t="shared" si="63"/>
        <v>205</v>
      </c>
      <c r="N518" s="134">
        <f t="shared" si="63"/>
        <v>246</v>
      </c>
      <c r="O518" s="133">
        <f t="shared" si="63"/>
        <v>1.4500000000000002</v>
      </c>
      <c r="P518" s="134">
        <f t="shared" si="63"/>
        <v>1.7400000000000002</v>
      </c>
      <c r="Q518" s="26">
        <f>R518/R525</f>
        <v>0.14204724409448818</v>
      </c>
      <c r="R518" s="339">
        <f>AVERAGE(M518:N518)</f>
        <v>225.5</v>
      </c>
    </row>
    <row r="519" spans="1:18" ht="15.75">
      <c r="A519" s="84"/>
      <c r="B519" s="181" t="s">
        <v>53</v>
      </c>
      <c r="C519" s="128"/>
      <c r="D519" s="129"/>
      <c r="E519" s="86"/>
      <c r="F519" s="130"/>
      <c r="G519" s="131"/>
      <c r="H519" s="130"/>
      <c r="I519" s="131"/>
      <c r="J519" s="130"/>
      <c r="K519" s="131"/>
      <c r="L519" s="130"/>
      <c r="M519" s="131"/>
      <c r="N519" s="124"/>
      <c r="O519" s="123"/>
      <c r="P519" s="132"/>
      <c r="Q519" s="27"/>
      <c r="R519" s="335"/>
    </row>
    <row r="520" spans="1:18" ht="25.5">
      <c r="A520" s="354">
        <v>47</v>
      </c>
      <c r="B520" s="420" t="s">
        <v>195</v>
      </c>
      <c r="C520" s="223">
        <v>40</v>
      </c>
      <c r="D520" s="66">
        <v>60</v>
      </c>
      <c r="E520" s="31">
        <v>0.79</v>
      </c>
      <c r="F520" s="32">
        <v>1.18</v>
      </c>
      <c r="G520" s="421"/>
      <c r="H520" s="422"/>
      <c r="I520" s="31">
        <v>2.2</v>
      </c>
      <c r="J520" s="32">
        <v>3.2</v>
      </c>
      <c r="K520" s="15">
        <v>4.6</v>
      </c>
      <c r="L520" s="205">
        <v>6.9</v>
      </c>
      <c r="M520" s="42">
        <v>53</v>
      </c>
      <c r="N520" s="43">
        <v>80</v>
      </c>
      <c r="O520" s="42">
        <v>10.41</v>
      </c>
      <c r="P520" s="43">
        <v>15.62</v>
      </c>
      <c r="Q520" s="27"/>
      <c r="R520" s="335"/>
    </row>
    <row r="521" spans="1:18" ht="12.75">
      <c r="A521" s="79">
        <v>247</v>
      </c>
      <c r="B521" s="20" t="s">
        <v>196</v>
      </c>
      <c r="C521" s="58">
        <v>150</v>
      </c>
      <c r="D521" s="59">
        <v>180</v>
      </c>
      <c r="E521" s="169">
        <v>3.04</v>
      </c>
      <c r="F521" s="168">
        <v>5.95</v>
      </c>
      <c r="G521" s="169">
        <v>1.84</v>
      </c>
      <c r="H521" s="168">
        <v>2.39</v>
      </c>
      <c r="I521" s="169">
        <v>6.78</v>
      </c>
      <c r="J521" s="168">
        <v>8.14</v>
      </c>
      <c r="K521" s="169">
        <v>28.12</v>
      </c>
      <c r="L521" s="168">
        <v>34.42</v>
      </c>
      <c r="M521" s="169">
        <v>165</v>
      </c>
      <c r="N521" s="168">
        <v>198</v>
      </c>
      <c r="O521" s="111">
        <v>0.02</v>
      </c>
      <c r="P521" s="150">
        <v>0.036</v>
      </c>
      <c r="Q521" s="27"/>
      <c r="R521" s="335"/>
    </row>
    <row r="522" spans="1:18" ht="12.75">
      <c r="A522" s="79">
        <v>393</v>
      </c>
      <c r="B522" s="74" t="s">
        <v>89</v>
      </c>
      <c r="C522" s="67">
        <v>170</v>
      </c>
      <c r="D522" s="61">
        <v>200</v>
      </c>
      <c r="E522" s="40">
        <v>0.14</v>
      </c>
      <c r="F522" s="41">
        <v>0.19</v>
      </c>
      <c r="G522" s="107"/>
      <c r="H522" s="250"/>
      <c r="I522" s="40">
        <v>0.04</v>
      </c>
      <c r="J522" s="41">
        <v>0.06</v>
      </c>
      <c r="K522" s="40">
        <v>12.85</v>
      </c>
      <c r="L522" s="41">
        <v>15.12</v>
      </c>
      <c r="M522" s="40">
        <v>52</v>
      </c>
      <c r="N522" s="174">
        <v>61</v>
      </c>
      <c r="O522" s="111">
        <v>2.13</v>
      </c>
      <c r="P522" s="97">
        <v>2.84</v>
      </c>
      <c r="Q522" s="27"/>
      <c r="R522" s="335"/>
    </row>
    <row r="523" spans="1:18" ht="12.75">
      <c r="A523" s="79">
        <v>1</v>
      </c>
      <c r="B523" s="423" t="s">
        <v>197</v>
      </c>
      <c r="C523" s="424" t="s">
        <v>78</v>
      </c>
      <c r="D523" s="55" t="s">
        <v>55</v>
      </c>
      <c r="E523" s="31">
        <v>2.35</v>
      </c>
      <c r="F523" s="32">
        <v>3.1</v>
      </c>
      <c r="G523" s="31">
        <v>0.06</v>
      </c>
      <c r="H523" s="32">
        <v>0.1</v>
      </c>
      <c r="I523" s="31">
        <v>3.32</v>
      </c>
      <c r="J523" s="32">
        <v>5.4</v>
      </c>
      <c r="K523" s="31">
        <v>14.84</v>
      </c>
      <c r="L523" s="32">
        <v>19.77</v>
      </c>
      <c r="M523" s="42">
        <v>95</v>
      </c>
      <c r="N523" s="43">
        <v>115</v>
      </c>
      <c r="O523" s="42"/>
      <c r="P523" s="43"/>
      <c r="Q523" s="21"/>
      <c r="R523" s="335"/>
    </row>
    <row r="524" spans="1:18" ht="13.5" thickBot="1">
      <c r="A524" s="81"/>
      <c r="B524" s="144"/>
      <c r="C524" s="712" t="s">
        <v>6</v>
      </c>
      <c r="D524" s="695"/>
      <c r="E524" s="139">
        <f aca="true" t="shared" si="64" ref="E524:P524">SUM(E520:E523)</f>
        <v>6.32</v>
      </c>
      <c r="F524" s="330">
        <f t="shared" si="64"/>
        <v>10.42</v>
      </c>
      <c r="G524" s="139">
        <f t="shared" si="64"/>
        <v>1.9000000000000001</v>
      </c>
      <c r="H524" s="330">
        <f t="shared" si="64"/>
        <v>2.49</v>
      </c>
      <c r="I524" s="139">
        <f t="shared" si="64"/>
        <v>12.34</v>
      </c>
      <c r="J524" s="330">
        <f t="shared" si="64"/>
        <v>16.8</v>
      </c>
      <c r="K524" s="139">
        <f t="shared" si="64"/>
        <v>60.41</v>
      </c>
      <c r="L524" s="330">
        <f t="shared" si="64"/>
        <v>76.21</v>
      </c>
      <c r="M524" s="411">
        <f t="shared" si="64"/>
        <v>365</v>
      </c>
      <c r="N524" s="425">
        <f t="shared" si="64"/>
        <v>454</v>
      </c>
      <c r="O524" s="139">
        <f t="shared" si="64"/>
        <v>12.559999999999999</v>
      </c>
      <c r="P524" s="330">
        <f t="shared" si="64"/>
        <v>18.496</v>
      </c>
      <c r="Q524" s="26">
        <f>R524/R525</f>
        <v>0.2579527559055118</v>
      </c>
      <c r="R524" s="338">
        <f>AVERAGE(M524:N524)</f>
        <v>409.5</v>
      </c>
    </row>
    <row r="525" spans="1:18" ht="13.5" thickBot="1">
      <c r="A525" s="135"/>
      <c r="B525" s="147"/>
      <c r="C525" s="750" t="s">
        <v>15</v>
      </c>
      <c r="D525" s="718"/>
      <c r="E525" s="136">
        <f aca="true" t="shared" si="65" ref="E525:Q525">SUM(E503+E506+E514+E518+E524)</f>
        <v>38.040000000000006</v>
      </c>
      <c r="F525" s="137">
        <f t="shared" si="65"/>
        <v>51.04</v>
      </c>
      <c r="G525" s="136">
        <f t="shared" si="65"/>
        <v>21.28</v>
      </c>
      <c r="H525" s="137">
        <f t="shared" si="65"/>
        <v>27.730000000000004</v>
      </c>
      <c r="I525" s="136">
        <f t="shared" si="65"/>
        <v>45.89</v>
      </c>
      <c r="J525" s="137">
        <f t="shared" si="65"/>
        <v>59.94</v>
      </c>
      <c r="K525" s="136">
        <f t="shared" si="65"/>
        <v>214.51999999999998</v>
      </c>
      <c r="L525" s="137">
        <f t="shared" si="65"/>
        <v>271.03</v>
      </c>
      <c r="M525" s="426">
        <f t="shared" si="65"/>
        <v>1409</v>
      </c>
      <c r="N525" s="427">
        <f t="shared" si="65"/>
        <v>1766</v>
      </c>
      <c r="O525" s="136">
        <f t="shared" si="65"/>
        <v>39.53</v>
      </c>
      <c r="P525" s="138">
        <f t="shared" si="65"/>
        <v>50.926</v>
      </c>
      <c r="Q525" s="29">
        <f t="shared" si="65"/>
        <v>1</v>
      </c>
      <c r="R525" s="337">
        <f>AVERAGE(M525:N525)</f>
        <v>1587.5</v>
      </c>
    </row>
    <row r="526" spans="1:18" ht="13.5" thickBot="1">
      <c r="A526" s="686"/>
      <c r="B526" s="687"/>
      <c r="C526" s="687"/>
      <c r="D526" s="687"/>
      <c r="E526" s="687"/>
      <c r="F526" s="687"/>
      <c r="G526" s="687"/>
      <c r="H526" s="687"/>
      <c r="I526" s="687"/>
      <c r="J526" s="687"/>
      <c r="K526" s="687"/>
      <c r="L526" s="687"/>
      <c r="M526" s="687"/>
      <c r="N526" s="687"/>
      <c r="O526" s="687"/>
      <c r="P526" s="688"/>
      <c r="Q526" s="13"/>
      <c r="R526" s="335"/>
    </row>
    <row r="527" spans="1:18" ht="12.75">
      <c r="A527" s="86"/>
      <c r="B527" s="689" t="s">
        <v>26</v>
      </c>
      <c r="C527" s="690"/>
      <c r="D527" s="691"/>
      <c r="E527" s="87">
        <v>42</v>
      </c>
      <c r="F527" s="87">
        <v>54</v>
      </c>
      <c r="G527" s="87">
        <f>E527*Q528/C528</f>
        <v>27.3</v>
      </c>
      <c r="H527" s="87">
        <f>F527*Q527/C528</f>
        <v>32.4</v>
      </c>
      <c r="I527" s="87">
        <v>47</v>
      </c>
      <c r="J527" s="87">
        <v>60</v>
      </c>
      <c r="K527" s="87">
        <v>203</v>
      </c>
      <c r="L527" s="88">
        <v>261</v>
      </c>
      <c r="M527" s="89">
        <v>1400</v>
      </c>
      <c r="N527" s="90">
        <v>1800</v>
      </c>
      <c r="O527" s="90">
        <v>45</v>
      </c>
      <c r="P527" s="91">
        <v>50</v>
      </c>
      <c r="Q527" s="332">
        <v>60</v>
      </c>
      <c r="R527" s="335"/>
    </row>
    <row r="528" spans="1:18" ht="13.5" thickBot="1">
      <c r="A528" s="92"/>
      <c r="B528" s="93" t="s">
        <v>28</v>
      </c>
      <c r="C528" s="692">
        <v>100</v>
      </c>
      <c r="D528" s="693"/>
      <c r="E528" s="557">
        <f>E525*C528/E527-C528</f>
        <v>-9.428571428571416</v>
      </c>
      <c r="F528" s="557">
        <f>F525*C528/F527-C528</f>
        <v>-5.481481481481481</v>
      </c>
      <c r="G528" s="557">
        <f>G525*C528/G527-C528</f>
        <v>-22.051282051282058</v>
      </c>
      <c r="H528" s="557">
        <f>H525*C528/H527-C528</f>
        <v>-14.413580246913568</v>
      </c>
      <c r="I528" s="557">
        <f>I525*C528/I527-C528</f>
        <v>-2.3617021276595693</v>
      </c>
      <c r="J528" s="557">
        <f>J525*C528/J527-C528</f>
        <v>-0.09999999999999432</v>
      </c>
      <c r="K528" s="557">
        <f>K525*C528/K527-C528</f>
        <v>5.6748768472906335</v>
      </c>
      <c r="L528" s="558">
        <f>L525*C528/L527-C528</f>
        <v>3.842911877394627</v>
      </c>
      <c r="M528" s="557">
        <f>M525*C528/M527-C528</f>
        <v>0.6428571428571388</v>
      </c>
      <c r="N528" s="557">
        <f>N525*C528/N527-C528</f>
        <v>-1.8888888888888857</v>
      </c>
      <c r="O528" s="557">
        <f>O525*C528/O527-C528</f>
        <v>-12.155555555555551</v>
      </c>
      <c r="P528" s="559">
        <f>P525*C528/P527-C528</f>
        <v>1.8520000000000039</v>
      </c>
      <c r="Q528" s="334">
        <v>65</v>
      </c>
      <c r="R528" s="335"/>
    </row>
    <row r="544" spans="1:17" ht="15.75">
      <c r="A544" s="30"/>
      <c r="B544" s="5"/>
      <c r="C544" s="5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30"/>
    </row>
    <row r="545" spans="2:16" ht="16.5" thickBot="1">
      <c r="B545" s="5"/>
      <c r="C545" s="5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</row>
    <row r="546" spans="1:18" ht="51.75" thickBot="1">
      <c r="A546" s="365" t="s">
        <v>88</v>
      </c>
      <c r="B546" s="82" t="s">
        <v>22</v>
      </c>
      <c r="C546" s="719" t="s">
        <v>23</v>
      </c>
      <c r="D546" s="720"/>
      <c r="E546" s="725" t="s">
        <v>24</v>
      </c>
      <c r="F546" s="726"/>
      <c r="G546" s="726"/>
      <c r="H546" s="726"/>
      <c r="I546" s="726"/>
      <c r="J546" s="726"/>
      <c r="K546" s="726"/>
      <c r="L546" s="704"/>
      <c r="M546" s="696" t="s">
        <v>25</v>
      </c>
      <c r="N546" s="697"/>
      <c r="O546" s="727" t="s">
        <v>50</v>
      </c>
      <c r="P546" s="728"/>
      <c r="Q546" s="12"/>
      <c r="R546" s="335"/>
    </row>
    <row r="547" spans="1:18" ht="13.5" thickBot="1">
      <c r="A547" s="674" t="s">
        <v>198</v>
      </c>
      <c r="B547" s="704"/>
      <c r="C547" s="721"/>
      <c r="D547" s="722"/>
      <c r="E547" s="733" t="s">
        <v>8</v>
      </c>
      <c r="F547" s="734"/>
      <c r="G547" s="734"/>
      <c r="H547" s="735"/>
      <c r="I547" s="736" t="s">
        <v>9</v>
      </c>
      <c r="J547" s="737"/>
      <c r="K547" s="736" t="s">
        <v>10</v>
      </c>
      <c r="L547" s="737"/>
      <c r="M547" s="698"/>
      <c r="N547" s="688"/>
      <c r="O547" s="729"/>
      <c r="P547" s="730"/>
      <c r="Q547" s="21"/>
      <c r="R547" s="335"/>
    </row>
    <row r="548" spans="1:18" ht="13.5" thickBot="1">
      <c r="A548" s="710"/>
      <c r="B548" s="711"/>
      <c r="C548" s="723"/>
      <c r="D548" s="724"/>
      <c r="E548" s="703" t="s">
        <v>29</v>
      </c>
      <c r="F548" s="704"/>
      <c r="G548" s="705" t="s">
        <v>30</v>
      </c>
      <c r="H548" s="706"/>
      <c r="I548" s="738"/>
      <c r="J548" s="706"/>
      <c r="K548" s="739"/>
      <c r="L548" s="740"/>
      <c r="M548" s="699"/>
      <c r="N548" s="700"/>
      <c r="O548" s="731"/>
      <c r="P548" s="732"/>
      <c r="Q548" s="22"/>
      <c r="R548" s="335"/>
    </row>
    <row r="549" spans="1:18" ht="16.5" thickBot="1">
      <c r="A549" s="429"/>
      <c r="B549" s="182" t="s">
        <v>0</v>
      </c>
      <c r="C549" s="72" t="s">
        <v>86</v>
      </c>
      <c r="D549" s="71" t="s">
        <v>87</v>
      </c>
      <c r="E549" s="70" t="s">
        <v>86</v>
      </c>
      <c r="F549" s="71" t="s">
        <v>87</v>
      </c>
      <c r="G549" s="72" t="s">
        <v>86</v>
      </c>
      <c r="H549" s="71" t="s">
        <v>87</v>
      </c>
      <c r="I549" s="70" t="s">
        <v>86</v>
      </c>
      <c r="J549" s="71" t="s">
        <v>87</v>
      </c>
      <c r="K549" s="70" t="s">
        <v>86</v>
      </c>
      <c r="L549" s="71" t="s">
        <v>87</v>
      </c>
      <c r="M549" s="70" t="s">
        <v>86</v>
      </c>
      <c r="N549" s="71" t="s">
        <v>87</v>
      </c>
      <c r="O549" s="70" t="s">
        <v>86</v>
      </c>
      <c r="P549" s="71" t="s">
        <v>87</v>
      </c>
      <c r="Q549" s="22"/>
      <c r="R549" s="335"/>
    </row>
    <row r="550" spans="1:18" ht="12.75">
      <c r="A550" s="359"/>
      <c r="B550" s="96" t="s">
        <v>93</v>
      </c>
      <c r="C550" s="2"/>
      <c r="D550" s="105" t="s">
        <v>76</v>
      </c>
      <c r="E550" s="212"/>
      <c r="F550" s="212">
        <v>2.5</v>
      </c>
      <c r="G550" s="121"/>
      <c r="H550" s="490">
        <v>2.5</v>
      </c>
      <c r="I550" s="212"/>
      <c r="J550" s="212">
        <v>2.3</v>
      </c>
      <c r="K550" s="164"/>
      <c r="L550" s="165">
        <v>0</v>
      </c>
      <c r="M550" s="276"/>
      <c r="N550" s="276">
        <v>30</v>
      </c>
      <c r="O550" s="148"/>
      <c r="P550" s="149"/>
      <c r="Q550" s="23"/>
      <c r="R550" s="335"/>
    </row>
    <row r="551" spans="1:18" ht="12.75">
      <c r="A551" s="67">
        <v>178</v>
      </c>
      <c r="B551" s="85" t="s">
        <v>199</v>
      </c>
      <c r="C551" s="223">
        <v>150</v>
      </c>
      <c r="D551" s="66">
        <v>200</v>
      </c>
      <c r="E551" s="31">
        <v>3.61</v>
      </c>
      <c r="F551" s="32">
        <v>4.81</v>
      </c>
      <c r="G551" s="31">
        <v>3.53</v>
      </c>
      <c r="H551" s="32">
        <v>3.68</v>
      </c>
      <c r="I551" s="31">
        <v>3.81</v>
      </c>
      <c r="J551" s="32">
        <v>5.08</v>
      </c>
      <c r="K551" s="31">
        <v>22.05</v>
      </c>
      <c r="L551" s="32">
        <v>29.34</v>
      </c>
      <c r="M551" s="42">
        <v>152</v>
      </c>
      <c r="N551" s="43">
        <v>202</v>
      </c>
      <c r="O551" s="664">
        <v>0</v>
      </c>
      <c r="P551" s="47">
        <v>0</v>
      </c>
      <c r="Q551" s="23"/>
      <c r="R551" s="335"/>
    </row>
    <row r="552" spans="1:18" ht="12.75">
      <c r="A552" s="354">
        <v>1</v>
      </c>
      <c r="B552" s="423" t="s">
        <v>47</v>
      </c>
      <c r="C552" s="424" t="s">
        <v>103</v>
      </c>
      <c r="D552" s="55" t="s">
        <v>125</v>
      </c>
      <c r="E552" s="31">
        <v>2.12</v>
      </c>
      <c r="F552" s="32">
        <v>2.57</v>
      </c>
      <c r="G552" s="31">
        <v>0.06</v>
      </c>
      <c r="H552" s="32">
        <v>0.1</v>
      </c>
      <c r="I552" s="31">
        <v>3.29</v>
      </c>
      <c r="J552" s="32">
        <v>3.37</v>
      </c>
      <c r="K552" s="31">
        <v>13.37</v>
      </c>
      <c r="L552" s="32">
        <v>16.59</v>
      </c>
      <c r="M552" s="42">
        <v>88</v>
      </c>
      <c r="N552" s="43">
        <v>98</v>
      </c>
      <c r="O552" s="42"/>
      <c r="P552" s="43"/>
      <c r="Q552" s="24"/>
      <c r="R552" s="335"/>
    </row>
    <row r="553" spans="1:18" ht="12.75">
      <c r="A553" s="79">
        <v>395</v>
      </c>
      <c r="B553" s="20" t="s">
        <v>13</v>
      </c>
      <c r="C553" s="64">
        <v>170</v>
      </c>
      <c r="D553" s="57">
        <v>200</v>
      </c>
      <c r="E553" s="31">
        <v>3.94</v>
      </c>
      <c r="F553" s="32">
        <v>4.64</v>
      </c>
      <c r="G553" s="31">
        <v>3.27</v>
      </c>
      <c r="H553" s="32">
        <v>3.27</v>
      </c>
      <c r="I553" s="31">
        <v>4.35</v>
      </c>
      <c r="J553" s="32">
        <v>5.12</v>
      </c>
      <c r="K553" s="31">
        <v>14.67</v>
      </c>
      <c r="L553" s="32">
        <v>17.26</v>
      </c>
      <c r="M553" s="42">
        <v>91</v>
      </c>
      <c r="N553" s="43">
        <v>107</v>
      </c>
      <c r="O553" s="42">
        <v>0.2</v>
      </c>
      <c r="P553" s="43">
        <v>0.24</v>
      </c>
      <c r="Q553" s="25"/>
      <c r="R553" s="335"/>
    </row>
    <row r="554" spans="1:18" ht="13.5" thickBot="1">
      <c r="A554" s="200"/>
      <c r="B554" s="81"/>
      <c r="C554" s="694" t="s">
        <v>6</v>
      </c>
      <c r="D554" s="695"/>
      <c r="E554" s="151">
        <f aca="true" t="shared" si="66" ref="E554:P554">SUM(E550:E553)</f>
        <v>9.67</v>
      </c>
      <c r="F554" s="152">
        <f t="shared" si="66"/>
        <v>14.52</v>
      </c>
      <c r="G554" s="151">
        <f t="shared" si="66"/>
        <v>6.859999999999999</v>
      </c>
      <c r="H554" s="152">
        <f t="shared" si="66"/>
        <v>9.549999999999999</v>
      </c>
      <c r="I554" s="151">
        <f t="shared" si="66"/>
        <v>11.45</v>
      </c>
      <c r="J554" s="152">
        <f t="shared" si="66"/>
        <v>15.870000000000001</v>
      </c>
      <c r="K554" s="151">
        <f t="shared" si="66"/>
        <v>50.09</v>
      </c>
      <c r="L554" s="152">
        <f t="shared" si="66"/>
        <v>63.19</v>
      </c>
      <c r="M554" s="151">
        <f t="shared" si="66"/>
        <v>331</v>
      </c>
      <c r="N554" s="152">
        <f t="shared" si="66"/>
        <v>437</v>
      </c>
      <c r="O554" s="151">
        <f t="shared" si="66"/>
        <v>0.2</v>
      </c>
      <c r="P554" s="153">
        <f t="shared" si="66"/>
        <v>0.24</v>
      </c>
      <c r="Q554" s="26">
        <f>R554/R578</f>
        <v>0.23843526855013972</v>
      </c>
      <c r="R554" s="336">
        <f>AVERAGE(M554:N554)</f>
        <v>384</v>
      </c>
    </row>
    <row r="555" spans="1:18" ht="15.75">
      <c r="A555" s="430"/>
      <c r="B555" s="183" t="s">
        <v>1</v>
      </c>
      <c r="C555" s="222"/>
      <c r="D555" s="129"/>
      <c r="E555" s="154"/>
      <c r="F555" s="155" t="s">
        <v>7</v>
      </c>
      <c r="G555" s="156"/>
      <c r="H555" s="155"/>
      <c r="I555" s="156"/>
      <c r="J555" s="155"/>
      <c r="K555" s="156"/>
      <c r="L555" s="155" t="s">
        <v>7</v>
      </c>
      <c r="M555" s="156"/>
      <c r="N555" s="157"/>
      <c r="O555" s="154"/>
      <c r="P555" s="158"/>
      <c r="Q555" s="24"/>
      <c r="R555" s="335"/>
    </row>
    <row r="556" spans="1:18" ht="12.75">
      <c r="A556" s="79" t="s">
        <v>161</v>
      </c>
      <c r="B556" s="75" t="s">
        <v>181</v>
      </c>
      <c r="C556" s="33">
        <v>180</v>
      </c>
      <c r="D556" s="57">
        <v>180</v>
      </c>
      <c r="E556" s="31">
        <v>0.58</v>
      </c>
      <c r="F556" s="32">
        <v>0.58</v>
      </c>
      <c r="G556" s="31"/>
      <c r="H556" s="32"/>
      <c r="I556" s="31">
        <v>0.41</v>
      </c>
      <c r="J556" s="32">
        <v>0.41</v>
      </c>
      <c r="K556" s="31">
        <v>20.26</v>
      </c>
      <c r="L556" s="32">
        <v>22.26</v>
      </c>
      <c r="M556" s="42">
        <v>79</v>
      </c>
      <c r="N556" s="43">
        <v>79</v>
      </c>
      <c r="O556" s="42">
        <v>3.6</v>
      </c>
      <c r="P556" s="43">
        <v>3.6</v>
      </c>
      <c r="Q556" s="26"/>
      <c r="R556" s="335"/>
    </row>
    <row r="557" spans="1:18" ht="13.5" thickBot="1">
      <c r="A557" s="200"/>
      <c r="B557" s="81"/>
      <c r="C557" s="694" t="s">
        <v>6</v>
      </c>
      <c r="D557" s="695"/>
      <c r="E557" s="151">
        <f aca="true" t="shared" si="67" ref="E557:P557">SUM(E556)</f>
        <v>0.58</v>
      </c>
      <c r="F557" s="152">
        <f t="shared" si="67"/>
        <v>0.58</v>
      </c>
      <c r="G557" s="151"/>
      <c r="H557" s="152"/>
      <c r="I557" s="151">
        <f t="shared" si="67"/>
        <v>0.41</v>
      </c>
      <c r="J557" s="152">
        <f t="shared" si="67"/>
        <v>0.41</v>
      </c>
      <c r="K557" s="151">
        <f t="shared" si="67"/>
        <v>20.26</v>
      </c>
      <c r="L557" s="152">
        <f t="shared" si="67"/>
        <v>22.26</v>
      </c>
      <c r="M557" s="151">
        <f t="shared" si="67"/>
        <v>79</v>
      </c>
      <c r="N557" s="152">
        <f t="shared" si="67"/>
        <v>79</v>
      </c>
      <c r="O557" s="151">
        <f t="shared" si="67"/>
        <v>3.6</v>
      </c>
      <c r="P557" s="152">
        <f t="shared" si="67"/>
        <v>3.6</v>
      </c>
      <c r="Q557" s="26">
        <f>R557/R578</f>
        <v>0.04905308910276312</v>
      </c>
      <c r="R557" s="336">
        <f>AVERAGE(M557:N557)</f>
        <v>79</v>
      </c>
    </row>
    <row r="558" spans="1:18" ht="15.75">
      <c r="A558" s="430"/>
      <c r="B558" s="183" t="s">
        <v>2</v>
      </c>
      <c r="C558" s="222"/>
      <c r="D558" s="129"/>
      <c r="E558" s="154"/>
      <c r="F558" s="155"/>
      <c r="G558" s="156"/>
      <c r="H558" s="155"/>
      <c r="I558" s="156"/>
      <c r="J558" s="155"/>
      <c r="K558" s="156"/>
      <c r="L558" s="155"/>
      <c r="M558" s="156"/>
      <c r="N558" s="149"/>
      <c r="O558" s="148"/>
      <c r="P558" s="158"/>
      <c r="Q558" s="27"/>
      <c r="R558" s="335"/>
    </row>
    <row r="559" spans="1:18" ht="25.5">
      <c r="A559" s="431" t="s">
        <v>200</v>
      </c>
      <c r="B559" s="420" t="s">
        <v>201</v>
      </c>
      <c r="C559" s="2">
        <v>40</v>
      </c>
      <c r="D559" s="105">
        <v>60</v>
      </c>
      <c r="E559" s="107">
        <v>0.9</v>
      </c>
      <c r="F559" s="250">
        <v>1.35</v>
      </c>
      <c r="G559" s="107"/>
      <c r="H559" s="250"/>
      <c r="I559" s="107">
        <v>2.4</v>
      </c>
      <c r="J559" s="250">
        <v>3.6</v>
      </c>
      <c r="K559" s="107">
        <v>6.6</v>
      </c>
      <c r="L559" s="250">
        <v>9.9</v>
      </c>
      <c r="M559" s="111">
        <v>42</v>
      </c>
      <c r="N559" s="150">
        <v>63</v>
      </c>
      <c r="O559" s="111">
        <v>2.6</v>
      </c>
      <c r="P559" s="150">
        <v>3.9</v>
      </c>
      <c r="Q559" s="27"/>
      <c r="R559" s="335"/>
    </row>
    <row r="560" spans="1:18" ht="12.75">
      <c r="A560" s="432">
        <v>43</v>
      </c>
      <c r="B560" s="113" t="s">
        <v>202</v>
      </c>
      <c r="C560" s="433">
        <v>150</v>
      </c>
      <c r="D560" s="99">
        <v>200</v>
      </c>
      <c r="E560" s="107">
        <v>2.13</v>
      </c>
      <c r="F560" s="250">
        <v>2.84</v>
      </c>
      <c r="G560" s="107">
        <v>1.23</v>
      </c>
      <c r="H560" s="250">
        <v>1.64</v>
      </c>
      <c r="I560" s="107">
        <v>3.45</v>
      </c>
      <c r="J560" s="250">
        <v>4.6</v>
      </c>
      <c r="K560" s="107">
        <v>6.98</v>
      </c>
      <c r="L560" s="250">
        <v>9.3</v>
      </c>
      <c r="M560" s="111">
        <v>79</v>
      </c>
      <c r="N560" s="150">
        <v>105</v>
      </c>
      <c r="O560" s="111">
        <v>3.6</v>
      </c>
      <c r="P560" s="150">
        <v>4.8</v>
      </c>
      <c r="Q560" s="27"/>
      <c r="R560" s="335"/>
    </row>
    <row r="561" spans="1:18" ht="12.75">
      <c r="A561" s="432">
        <v>306</v>
      </c>
      <c r="B561" s="113" t="s">
        <v>203</v>
      </c>
      <c r="C561" s="434">
        <v>50</v>
      </c>
      <c r="D561" s="99">
        <v>70</v>
      </c>
      <c r="E561" s="160">
        <v>5.41</v>
      </c>
      <c r="F561" s="161">
        <v>7.57</v>
      </c>
      <c r="G561" s="107">
        <v>5.23</v>
      </c>
      <c r="H561" s="250">
        <v>7.32</v>
      </c>
      <c r="I561" s="160">
        <v>6.22</v>
      </c>
      <c r="J561" s="161">
        <v>8.71</v>
      </c>
      <c r="K561" s="160">
        <v>5.87</v>
      </c>
      <c r="L561" s="161">
        <v>8.22</v>
      </c>
      <c r="M561" s="162">
        <v>100</v>
      </c>
      <c r="N561" s="163">
        <v>140</v>
      </c>
      <c r="O561" s="111">
        <v>0.24</v>
      </c>
      <c r="P561" s="150">
        <v>0.37</v>
      </c>
      <c r="Q561" s="27"/>
      <c r="R561" s="335"/>
    </row>
    <row r="562" spans="1:18" ht="12.75">
      <c r="A562" s="354">
        <v>321</v>
      </c>
      <c r="B562" s="435" t="s">
        <v>134</v>
      </c>
      <c r="C562" s="58">
        <v>110</v>
      </c>
      <c r="D562" s="59">
        <v>130</v>
      </c>
      <c r="E562" s="194">
        <v>2.1</v>
      </c>
      <c r="F562" s="250">
        <v>2.48</v>
      </c>
      <c r="G562" s="247">
        <v>0.7</v>
      </c>
      <c r="H562" s="253">
        <v>0.8</v>
      </c>
      <c r="I562" s="194">
        <v>3.2</v>
      </c>
      <c r="J562" s="250">
        <v>3.78</v>
      </c>
      <c r="K562" s="262">
        <v>14.99</v>
      </c>
      <c r="L562" s="253">
        <v>17.72</v>
      </c>
      <c r="M562" s="265">
        <v>100</v>
      </c>
      <c r="N562" s="150">
        <v>120</v>
      </c>
      <c r="O562" s="111">
        <v>12.07</v>
      </c>
      <c r="P562" s="301">
        <v>15.7</v>
      </c>
      <c r="Q562" s="27"/>
      <c r="R562" s="335"/>
    </row>
    <row r="563" spans="1:18" ht="12.75">
      <c r="A563" s="432">
        <v>398</v>
      </c>
      <c r="B563" s="436" t="s">
        <v>4</v>
      </c>
      <c r="C563" s="17">
        <v>150</v>
      </c>
      <c r="D563" s="57">
        <v>200</v>
      </c>
      <c r="E563" s="160">
        <v>0.51</v>
      </c>
      <c r="F563" s="161">
        <v>0.68</v>
      </c>
      <c r="G563" s="107"/>
      <c r="H563" s="250"/>
      <c r="I563" s="160">
        <v>0.21</v>
      </c>
      <c r="J563" s="161">
        <v>0.28</v>
      </c>
      <c r="K563" s="160">
        <v>19.98</v>
      </c>
      <c r="L563" s="161">
        <v>25.3</v>
      </c>
      <c r="M563" s="162">
        <v>70</v>
      </c>
      <c r="N563" s="163">
        <v>93</v>
      </c>
      <c r="O563" s="111">
        <v>10</v>
      </c>
      <c r="P563" s="150">
        <v>13</v>
      </c>
      <c r="Q563" s="27"/>
      <c r="R563" s="335"/>
    </row>
    <row r="564" spans="1:18" ht="12.75">
      <c r="A564" s="432">
        <v>700</v>
      </c>
      <c r="B564" s="113" t="s">
        <v>14</v>
      </c>
      <c r="C564" s="437">
        <v>40</v>
      </c>
      <c r="D564" s="63">
        <v>50</v>
      </c>
      <c r="E564" s="164">
        <v>3.08</v>
      </c>
      <c r="F564" s="165">
        <v>4</v>
      </c>
      <c r="G564" s="164"/>
      <c r="H564" s="165"/>
      <c r="I564" s="164">
        <v>0.53</v>
      </c>
      <c r="J564" s="165">
        <v>0.66</v>
      </c>
      <c r="K564" s="164">
        <v>15.08</v>
      </c>
      <c r="L564" s="165">
        <v>18.85</v>
      </c>
      <c r="M564" s="166">
        <v>80</v>
      </c>
      <c r="N564" s="167">
        <v>100</v>
      </c>
      <c r="O564" s="302"/>
      <c r="P564" s="173"/>
      <c r="Q564" s="21"/>
      <c r="R564" s="335"/>
    </row>
    <row r="565" spans="1:18" ht="13.5" thickBot="1">
      <c r="A565" s="200"/>
      <c r="B565" s="81"/>
      <c r="C565" s="694" t="s">
        <v>6</v>
      </c>
      <c r="D565" s="695"/>
      <c r="E565" s="151">
        <f aca="true" t="shared" si="68" ref="E565:P565">SUM(E559:E564)</f>
        <v>14.129999999999999</v>
      </c>
      <c r="F565" s="152">
        <f t="shared" si="68"/>
        <v>18.92</v>
      </c>
      <c r="G565" s="151">
        <f t="shared" si="68"/>
        <v>7.160000000000001</v>
      </c>
      <c r="H565" s="152">
        <f t="shared" si="68"/>
        <v>9.760000000000002</v>
      </c>
      <c r="I565" s="151">
        <f t="shared" si="68"/>
        <v>16.01</v>
      </c>
      <c r="J565" s="152">
        <f t="shared" si="68"/>
        <v>21.630000000000003</v>
      </c>
      <c r="K565" s="151">
        <f t="shared" si="68"/>
        <v>69.5</v>
      </c>
      <c r="L565" s="152">
        <f t="shared" si="68"/>
        <v>89.28999999999999</v>
      </c>
      <c r="M565" s="151">
        <f t="shared" si="68"/>
        <v>471</v>
      </c>
      <c r="N565" s="152">
        <f t="shared" si="68"/>
        <v>621</v>
      </c>
      <c r="O565" s="151">
        <f t="shared" si="68"/>
        <v>28.51</v>
      </c>
      <c r="P565" s="152">
        <f t="shared" si="68"/>
        <v>37.769999999999996</v>
      </c>
      <c r="Q565" s="26">
        <f>R565/R578</f>
        <v>0.3390251474697299</v>
      </c>
      <c r="R565" s="336">
        <f>AVERAGE(M565:N565)</f>
        <v>546</v>
      </c>
    </row>
    <row r="566" spans="1:18" ht="15.75">
      <c r="A566" s="430"/>
      <c r="B566" s="183" t="s">
        <v>54</v>
      </c>
      <c r="C566" s="222"/>
      <c r="D566" s="129"/>
      <c r="E566" s="154"/>
      <c r="F566" s="155"/>
      <c r="G566" s="156"/>
      <c r="H566" s="155"/>
      <c r="I566" s="156"/>
      <c r="J566" s="155"/>
      <c r="K566" s="156"/>
      <c r="L566" s="155"/>
      <c r="M566" s="156"/>
      <c r="N566" s="149"/>
      <c r="O566" s="148"/>
      <c r="P566" s="158"/>
      <c r="Q566" s="26"/>
      <c r="R566" s="335"/>
    </row>
    <row r="567" spans="1:18" ht="12.75">
      <c r="A567" s="359">
        <v>401</v>
      </c>
      <c r="B567" s="79" t="s">
        <v>81</v>
      </c>
      <c r="C567" s="418">
        <v>150</v>
      </c>
      <c r="D567" s="44">
        <v>180</v>
      </c>
      <c r="E567" s="31">
        <v>5.35</v>
      </c>
      <c r="F567" s="32">
        <v>6.42</v>
      </c>
      <c r="G567" s="31">
        <v>5.35</v>
      </c>
      <c r="H567" s="32">
        <v>6.42</v>
      </c>
      <c r="I567" s="31">
        <v>5.8</v>
      </c>
      <c r="J567" s="32">
        <v>6.96</v>
      </c>
      <c r="K567" s="31">
        <v>17.05</v>
      </c>
      <c r="L567" s="32">
        <v>20.46</v>
      </c>
      <c r="M567" s="42">
        <v>120</v>
      </c>
      <c r="N567" s="43">
        <v>144</v>
      </c>
      <c r="O567" s="42">
        <v>0.2</v>
      </c>
      <c r="P567" s="43">
        <v>0.4</v>
      </c>
      <c r="Q567" s="26"/>
      <c r="R567" s="335"/>
    </row>
    <row r="568" spans="1:18" ht="12.75">
      <c r="A568" s="79"/>
      <c r="B568" s="20" t="s">
        <v>160</v>
      </c>
      <c r="C568" s="64"/>
      <c r="D568" s="57">
        <v>10</v>
      </c>
      <c r="E568" s="31"/>
      <c r="F568" s="32">
        <v>0.32</v>
      </c>
      <c r="G568" s="31"/>
      <c r="H568" s="32"/>
      <c r="I568" s="31"/>
      <c r="J568" s="32">
        <v>0.28</v>
      </c>
      <c r="K568" s="31"/>
      <c r="L568" s="32">
        <v>8.11</v>
      </c>
      <c r="M568" s="42"/>
      <c r="N568" s="43">
        <v>34</v>
      </c>
      <c r="O568" s="42"/>
      <c r="P568" s="43"/>
      <c r="Q568" s="26"/>
      <c r="R568" s="335"/>
    </row>
    <row r="569" spans="1:18" ht="12.75">
      <c r="A569" s="354"/>
      <c r="B569" s="85" t="s">
        <v>163</v>
      </c>
      <c r="C569" s="17">
        <v>50</v>
      </c>
      <c r="D569" s="57">
        <v>60</v>
      </c>
      <c r="E569" s="31">
        <v>0.2</v>
      </c>
      <c r="F569" s="32">
        <v>0.24</v>
      </c>
      <c r="G569" s="31"/>
      <c r="H569" s="32"/>
      <c r="I569" s="31">
        <v>0.15</v>
      </c>
      <c r="J569" s="32">
        <v>0.18</v>
      </c>
      <c r="K569" s="31">
        <v>5.15</v>
      </c>
      <c r="L569" s="32">
        <v>6.18</v>
      </c>
      <c r="M569" s="42">
        <v>24</v>
      </c>
      <c r="N569" s="43">
        <v>28</v>
      </c>
      <c r="O569" s="42">
        <v>2.5</v>
      </c>
      <c r="P569" s="43">
        <v>3</v>
      </c>
      <c r="Q569" s="28"/>
      <c r="R569" s="335"/>
    </row>
    <row r="570" spans="1:18" ht="13.5" thickBot="1">
      <c r="A570" s="200"/>
      <c r="B570" s="81"/>
      <c r="C570" s="694" t="s">
        <v>6</v>
      </c>
      <c r="D570" s="695"/>
      <c r="E570" s="170">
        <f aca="true" t="shared" si="69" ref="E570:P570">SUM(E567:E569)</f>
        <v>5.55</v>
      </c>
      <c r="F570" s="171">
        <f t="shared" si="69"/>
        <v>6.98</v>
      </c>
      <c r="G570" s="170">
        <f t="shared" si="69"/>
        <v>5.35</v>
      </c>
      <c r="H570" s="171">
        <f t="shared" si="69"/>
        <v>6.42</v>
      </c>
      <c r="I570" s="170">
        <f t="shared" si="69"/>
        <v>5.95</v>
      </c>
      <c r="J570" s="171">
        <f t="shared" si="69"/>
        <v>7.42</v>
      </c>
      <c r="K570" s="170">
        <f t="shared" si="69"/>
        <v>22.200000000000003</v>
      </c>
      <c r="L570" s="171">
        <f t="shared" si="69"/>
        <v>34.75</v>
      </c>
      <c r="M570" s="170">
        <f t="shared" si="69"/>
        <v>144</v>
      </c>
      <c r="N570" s="171">
        <f t="shared" si="69"/>
        <v>206</v>
      </c>
      <c r="O570" s="170">
        <f t="shared" si="69"/>
        <v>2.7</v>
      </c>
      <c r="P570" s="171">
        <f t="shared" si="69"/>
        <v>3.4</v>
      </c>
      <c r="Q570" s="26">
        <f>R570/R578</f>
        <v>0.10866190624029805</v>
      </c>
      <c r="R570" s="336">
        <f>AVERAGE(M570:N570)</f>
        <v>175</v>
      </c>
    </row>
    <row r="571" spans="1:18" ht="15.75">
      <c r="A571" s="438"/>
      <c r="B571" s="184" t="s">
        <v>53</v>
      </c>
      <c r="C571" s="439"/>
      <c r="D571" s="118"/>
      <c r="E571" s="172"/>
      <c r="F571" s="165"/>
      <c r="G571" s="164"/>
      <c r="H571" s="165"/>
      <c r="I571" s="164"/>
      <c r="J571" s="165"/>
      <c r="K571" s="164"/>
      <c r="L571" s="165"/>
      <c r="M571" s="164"/>
      <c r="N571" s="167"/>
      <c r="O571" s="166"/>
      <c r="P571" s="173"/>
      <c r="Q571" s="27"/>
      <c r="R571" s="335"/>
    </row>
    <row r="572" spans="1:18" ht="12.75">
      <c r="A572" s="234" t="s">
        <v>204</v>
      </c>
      <c r="B572" s="440" t="s">
        <v>205</v>
      </c>
      <c r="C572" s="239">
        <v>40</v>
      </c>
      <c r="D572" s="106">
        <v>60</v>
      </c>
      <c r="E572" s="107">
        <v>0.45</v>
      </c>
      <c r="F572" s="250">
        <v>0.68</v>
      </c>
      <c r="G572" s="175"/>
      <c r="H572" s="176"/>
      <c r="I572" s="107">
        <v>2.3</v>
      </c>
      <c r="J572" s="250">
        <v>3.3</v>
      </c>
      <c r="K572" s="107">
        <v>5.74</v>
      </c>
      <c r="L572" s="250">
        <v>8.61</v>
      </c>
      <c r="M572" s="111">
        <v>26</v>
      </c>
      <c r="N572" s="150">
        <v>39</v>
      </c>
      <c r="O572" s="111">
        <v>1.83</v>
      </c>
      <c r="P572" s="150">
        <v>2.74</v>
      </c>
      <c r="Q572" s="27"/>
      <c r="R572" s="335"/>
    </row>
    <row r="573" spans="1:18" ht="12.75">
      <c r="A573" s="234" t="s">
        <v>206</v>
      </c>
      <c r="B573" s="96" t="s">
        <v>207</v>
      </c>
      <c r="C573" s="223" t="s">
        <v>208</v>
      </c>
      <c r="D573" s="106" t="s">
        <v>209</v>
      </c>
      <c r="E573" s="107">
        <v>8.95</v>
      </c>
      <c r="F573" s="250">
        <v>11.18</v>
      </c>
      <c r="G573" s="169">
        <v>8.95</v>
      </c>
      <c r="H573" s="168">
        <v>11.18</v>
      </c>
      <c r="I573" s="107">
        <v>8.09</v>
      </c>
      <c r="J573" s="250">
        <v>10.2</v>
      </c>
      <c r="K573" s="107">
        <v>15.91</v>
      </c>
      <c r="L573" s="250">
        <v>18.36</v>
      </c>
      <c r="M573" s="111">
        <v>214</v>
      </c>
      <c r="N573" s="150">
        <v>257</v>
      </c>
      <c r="O573" s="169">
        <v>2.59</v>
      </c>
      <c r="P573" s="168">
        <v>3.23</v>
      </c>
      <c r="Q573" s="27"/>
      <c r="R573" s="335"/>
    </row>
    <row r="574" spans="1:18" ht="12.75">
      <c r="A574" s="354">
        <v>701</v>
      </c>
      <c r="B574" s="423" t="s">
        <v>33</v>
      </c>
      <c r="C574" s="441">
        <v>30</v>
      </c>
      <c r="D574" s="57">
        <v>40</v>
      </c>
      <c r="E574" s="107">
        <v>2.28</v>
      </c>
      <c r="F574" s="165">
        <v>3.04</v>
      </c>
      <c r="G574" s="107"/>
      <c r="H574" s="165"/>
      <c r="I574" s="107">
        <v>0.24</v>
      </c>
      <c r="J574" s="165">
        <v>0.36</v>
      </c>
      <c r="K574" s="107">
        <v>14.76</v>
      </c>
      <c r="L574" s="165">
        <v>20.01</v>
      </c>
      <c r="M574" s="111">
        <v>67</v>
      </c>
      <c r="N574" s="167">
        <v>89</v>
      </c>
      <c r="O574" s="49"/>
      <c r="P574" s="50"/>
      <c r="Q574" s="27"/>
      <c r="R574" s="335"/>
    </row>
    <row r="575" spans="1:18" ht="12.75">
      <c r="A575" s="359">
        <v>392</v>
      </c>
      <c r="B575" s="423" t="s">
        <v>49</v>
      </c>
      <c r="C575" s="360">
        <v>170</v>
      </c>
      <c r="D575" s="61">
        <v>200</v>
      </c>
      <c r="E575" s="36">
        <v>0.04</v>
      </c>
      <c r="F575" s="37">
        <v>0.06</v>
      </c>
      <c r="G575" s="15"/>
      <c r="H575" s="205"/>
      <c r="I575" s="36">
        <v>0.02</v>
      </c>
      <c r="J575" s="37">
        <v>0.02</v>
      </c>
      <c r="K575" s="442">
        <v>7.92</v>
      </c>
      <c r="L575" s="443">
        <v>9.32</v>
      </c>
      <c r="M575" s="36">
        <v>28</v>
      </c>
      <c r="N575" s="48">
        <v>37</v>
      </c>
      <c r="O575" s="42">
        <v>0.015</v>
      </c>
      <c r="P575" s="43">
        <v>0.02</v>
      </c>
      <c r="Q575" s="27"/>
      <c r="R575" s="335"/>
    </row>
    <row r="576" spans="1:18" ht="12.75">
      <c r="A576" s="359"/>
      <c r="B576" s="423" t="s">
        <v>210</v>
      </c>
      <c r="C576" s="60">
        <v>10</v>
      </c>
      <c r="D576" s="444">
        <v>20</v>
      </c>
      <c r="E576" s="36">
        <v>0</v>
      </c>
      <c r="F576" s="37">
        <v>0</v>
      </c>
      <c r="G576" s="15"/>
      <c r="H576" s="205"/>
      <c r="I576" s="36">
        <v>0</v>
      </c>
      <c r="J576" s="37">
        <v>0</v>
      </c>
      <c r="K576" s="443">
        <v>4.59</v>
      </c>
      <c r="L576" s="443">
        <v>9.18</v>
      </c>
      <c r="M576" s="36">
        <v>32</v>
      </c>
      <c r="N576" s="48">
        <v>64</v>
      </c>
      <c r="O576" s="42"/>
      <c r="P576" s="43"/>
      <c r="Q576" s="27"/>
      <c r="R576" s="335"/>
    </row>
    <row r="577" spans="1:18" ht="13.5" thickBot="1">
      <c r="A577" s="592"/>
      <c r="B577" s="320"/>
      <c r="C577" s="753" t="s">
        <v>6</v>
      </c>
      <c r="D577" s="714"/>
      <c r="E577" s="296">
        <f>SUM(E572:E576)</f>
        <v>11.719999999999997</v>
      </c>
      <c r="F577" s="573">
        <f>SUM(F572:F575)</f>
        <v>14.959999999999999</v>
      </c>
      <c r="G577" s="296">
        <f aca="true" t="shared" si="70" ref="G577:P577">SUM(G572:G575)</f>
        <v>8.95</v>
      </c>
      <c r="H577" s="573">
        <f t="shared" si="70"/>
        <v>11.18</v>
      </c>
      <c r="I577" s="296">
        <f>SUM(I572:I576)</f>
        <v>10.65</v>
      </c>
      <c r="J577" s="573">
        <f t="shared" si="70"/>
        <v>13.879999999999999</v>
      </c>
      <c r="K577" s="296">
        <f>SUM(K572:K576)</f>
        <v>48.92</v>
      </c>
      <c r="L577" s="573">
        <f>SUM(L572:L576)</f>
        <v>65.48</v>
      </c>
      <c r="M577" s="574">
        <f>SUM(M572:M576)</f>
        <v>367</v>
      </c>
      <c r="N577" s="575">
        <f>SUM(N572:N576)</f>
        <v>486</v>
      </c>
      <c r="O577" s="296">
        <f t="shared" si="70"/>
        <v>4.435</v>
      </c>
      <c r="P577" s="573">
        <f t="shared" si="70"/>
        <v>5.99</v>
      </c>
      <c r="Q577" s="26">
        <f>R577/R578</f>
        <v>0.26482458863706926</v>
      </c>
      <c r="R577" s="338">
        <f>AVERAGE(M577:N577)</f>
        <v>426.5</v>
      </c>
    </row>
    <row r="578" spans="1:18" ht="13.5" thickBot="1">
      <c r="A578" s="593"/>
      <c r="B578" s="577"/>
      <c r="C578" s="754" t="s">
        <v>15</v>
      </c>
      <c r="D578" s="716"/>
      <c r="E578" s="538">
        <f aca="true" t="shared" si="71" ref="E578:Q578">SUM(E554+E557+E565+E570+E577)</f>
        <v>41.65</v>
      </c>
      <c r="F578" s="539">
        <f t="shared" si="71"/>
        <v>55.96</v>
      </c>
      <c r="G578" s="538">
        <f t="shared" si="71"/>
        <v>28.319999999999997</v>
      </c>
      <c r="H578" s="539">
        <f t="shared" si="71"/>
        <v>36.910000000000004</v>
      </c>
      <c r="I578" s="538">
        <f t="shared" si="71"/>
        <v>44.47</v>
      </c>
      <c r="J578" s="539">
        <f t="shared" si="71"/>
        <v>59.21000000000001</v>
      </c>
      <c r="K578" s="538">
        <f t="shared" si="71"/>
        <v>210.97000000000003</v>
      </c>
      <c r="L578" s="539">
        <f t="shared" si="71"/>
        <v>274.97</v>
      </c>
      <c r="M578" s="540">
        <f t="shared" si="71"/>
        <v>1392</v>
      </c>
      <c r="N578" s="541">
        <f t="shared" si="71"/>
        <v>1829</v>
      </c>
      <c r="O578" s="538">
        <f t="shared" si="71"/>
        <v>39.44500000000001</v>
      </c>
      <c r="P578" s="542">
        <f t="shared" si="71"/>
        <v>51</v>
      </c>
      <c r="Q578" s="29">
        <f t="shared" si="71"/>
        <v>1</v>
      </c>
      <c r="R578" s="338">
        <f>AVERAGE(M578:N578)</f>
        <v>1610.5</v>
      </c>
    </row>
    <row r="579" spans="1:18" ht="13.5" thickBot="1">
      <c r="A579" s="686"/>
      <c r="B579" s="687"/>
      <c r="C579" s="687"/>
      <c r="D579" s="687"/>
      <c r="E579" s="687"/>
      <c r="F579" s="687"/>
      <c r="G579" s="687"/>
      <c r="H579" s="687"/>
      <c r="I579" s="687"/>
      <c r="J579" s="687"/>
      <c r="K579" s="687"/>
      <c r="L579" s="687"/>
      <c r="M579" s="687"/>
      <c r="N579" s="687"/>
      <c r="O579" s="687"/>
      <c r="P579" s="688"/>
      <c r="Q579" s="13"/>
      <c r="R579" s="335"/>
    </row>
    <row r="580" spans="1:18" ht="12.75">
      <c r="A580" s="86"/>
      <c r="B580" s="689" t="s">
        <v>26</v>
      </c>
      <c r="C580" s="690"/>
      <c r="D580" s="691"/>
      <c r="E580" s="87">
        <v>42</v>
      </c>
      <c r="F580" s="87">
        <v>54</v>
      </c>
      <c r="G580" s="87">
        <f>E580*Q581/C581</f>
        <v>27.3</v>
      </c>
      <c r="H580" s="87">
        <f>F580*Q580/C581</f>
        <v>32.4</v>
      </c>
      <c r="I580" s="87">
        <v>47</v>
      </c>
      <c r="J580" s="87">
        <v>60</v>
      </c>
      <c r="K580" s="87">
        <v>203</v>
      </c>
      <c r="L580" s="88">
        <v>261</v>
      </c>
      <c r="M580" s="89">
        <v>1400</v>
      </c>
      <c r="N580" s="90">
        <v>1800</v>
      </c>
      <c r="O580" s="90">
        <v>45</v>
      </c>
      <c r="P580" s="91">
        <v>50</v>
      </c>
      <c r="Q580" s="332">
        <v>60</v>
      </c>
      <c r="R580" s="335"/>
    </row>
    <row r="581" spans="1:18" ht="13.5" thickBot="1">
      <c r="A581" s="92"/>
      <c r="B581" s="93" t="s">
        <v>28</v>
      </c>
      <c r="C581" s="177">
        <v>100</v>
      </c>
      <c r="D581" s="178"/>
      <c r="E581" s="179">
        <f>E578*C581/E580-C581</f>
        <v>-0.8333333333333286</v>
      </c>
      <c r="F581" s="561">
        <f>F578*C581/F580-C581</f>
        <v>3.6296296296296333</v>
      </c>
      <c r="G581" s="561">
        <f>G578*C581/G580-C581</f>
        <v>3.736263736263723</v>
      </c>
      <c r="H581" s="561">
        <f>H578*C581/H580-C581</f>
        <v>13.919753086419774</v>
      </c>
      <c r="I581" s="561">
        <f>I578*C581/I580-C581</f>
        <v>-5.38297872340425</v>
      </c>
      <c r="J581" s="561">
        <f>J578*C581/J580-C581</f>
        <v>-1.3166666666666487</v>
      </c>
      <c r="K581" s="561">
        <f>K578*C581/K580-C581</f>
        <v>3.926108374384256</v>
      </c>
      <c r="L581" s="562">
        <f>L578*C581/L580-C581</f>
        <v>5.352490421455954</v>
      </c>
      <c r="M581" s="561">
        <f>M578*C581/M580-C581</f>
        <v>-0.5714285714285694</v>
      </c>
      <c r="N581" s="561">
        <f>N578*C581/N580-C581</f>
        <v>1.6111111111111143</v>
      </c>
      <c r="O581" s="561">
        <f>O578*C581/O580-C581</f>
        <v>-12.34444444444442</v>
      </c>
      <c r="P581" s="563">
        <f>P578*C581/P580-C581</f>
        <v>2</v>
      </c>
      <c r="Q581" s="333">
        <v>65</v>
      </c>
      <c r="R581" s="335"/>
    </row>
    <row r="595" spans="1:17" ht="15.75">
      <c r="A595" s="30"/>
      <c r="B595" s="5"/>
      <c r="C595" s="5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30"/>
    </row>
    <row r="596" spans="2:16" ht="16.5" thickBot="1">
      <c r="B596" s="5"/>
      <c r="C596" s="5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</row>
    <row r="597" spans="1:18" ht="51.75" thickBot="1">
      <c r="A597" s="83" t="s">
        <v>88</v>
      </c>
      <c r="B597" s="142" t="s">
        <v>22</v>
      </c>
      <c r="C597" s="725" t="s">
        <v>23</v>
      </c>
      <c r="D597" s="720"/>
      <c r="E597" s="725" t="s">
        <v>24</v>
      </c>
      <c r="F597" s="726"/>
      <c r="G597" s="726"/>
      <c r="H597" s="726"/>
      <c r="I597" s="726"/>
      <c r="J597" s="726"/>
      <c r="K597" s="726"/>
      <c r="L597" s="704"/>
      <c r="M597" s="696" t="s">
        <v>25</v>
      </c>
      <c r="N597" s="697"/>
      <c r="O597" s="727" t="s">
        <v>50</v>
      </c>
      <c r="P597" s="728"/>
      <c r="Q597" s="12"/>
      <c r="R597" s="335"/>
    </row>
    <row r="598" spans="1:18" ht="13.5" thickBot="1">
      <c r="A598" s="674" t="s">
        <v>211</v>
      </c>
      <c r="B598" s="675"/>
      <c r="C598" s="721"/>
      <c r="D598" s="722"/>
      <c r="E598" s="733" t="s">
        <v>8</v>
      </c>
      <c r="F598" s="734"/>
      <c r="G598" s="734"/>
      <c r="H598" s="735"/>
      <c r="I598" s="736" t="s">
        <v>9</v>
      </c>
      <c r="J598" s="737"/>
      <c r="K598" s="736" t="s">
        <v>10</v>
      </c>
      <c r="L598" s="737"/>
      <c r="M598" s="698"/>
      <c r="N598" s="688"/>
      <c r="O598" s="729"/>
      <c r="P598" s="730"/>
      <c r="Q598" s="21"/>
      <c r="R598" s="335"/>
    </row>
    <row r="599" spans="1:18" ht="13.5" thickBot="1">
      <c r="A599" s="676"/>
      <c r="B599" s="677"/>
      <c r="C599" s="723"/>
      <c r="D599" s="724"/>
      <c r="E599" s="703" t="s">
        <v>29</v>
      </c>
      <c r="F599" s="704"/>
      <c r="G599" s="705" t="s">
        <v>30</v>
      </c>
      <c r="H599" s="706"/>
      <c r="I599" s="738"/>
      <c r="J599" s="706"/>
      <c r="K599" s="739"/>
      <c r="L599" s="740"/>
      <c r="M599" s="699"/>
      <c r="N599" s="700"/>
      <c r="O599" s="731"/>
      <c r="P599" s="732"/>
      <c r="Q599" s="22"/>
      <c r="R599" s="335"/>
    </row>
    <row r="600" spans="1:18" ht="16.5" thickBot="1">
      <c r="A600" s="77"/>
      <c r="B600" s="180" t="s">
        <v>0</v>
      </c>
      <c r="C600" s="72" t="s">
        <v>86</v>
      </c>
      <c r="D600" s="71" t="s">
        <v>87</v>
      </c>
      <c r="E600" s="70" t="s">
        <v>86</v>
      </c>
      <c r="F600" s="71" t="s">
        <v>87</v>
      </c>
      <c r="G600" s="72" t="s">
        <v>86</v>
      </c>
      <c r="H600" s="71" t="s">
        <v>87</v>
      </c>
      <c r="I600" s="70" t="s">
        <v>86</v>
      </c>
      <c r="J600" s="71" t="s">
        <v>87</v>
      </c>
      <c r="K600" s="70" t="s">
        <v>86</v>
      </c>
      <c r="L600" s="71" t="s">
        <v>87</v>
      </c>
      <c r="M600" s="70" t="s">
        <v>86</v>
      </c>
      <c r="N600" s="71" t="s">
        <v>87</v>
      </c>
      <c r="O600" s="70" t="s">
        <v>86</v>
      </c>
      <c r="P600" s="71" t="s">
        <v>87</v>
      </c>
      <c r="Q600" s="22"/>
      <c r="R600" s="335"/>
    </row>
    <row r="601" spans="1:18" ht="12.75">
      <c r="A601" s="325"/>
      <c r="B601" s="20" t="s">
        <v>143</v>
      </c>
      <c r="C601" s="58">
        <v>40</v>
      </c>
      <c r="D601" s="59">
        <v>50</v>
      </c>
      <c r="E601" s="109">
        <v>0.48</v>
      </c>
      <c r="F601" s="250">
        <v>0.6</v>
      </c>
      <c r="G601" s="247"/>
      <c r="H601" s="253"/>
      <c r="I601" s="109">
        <v>0.06</v>
      </c>
      <c r="J601" s="250">
        <v>0.08</v>
      </c>
      <c r="K601" s="247">
        <v>1.5</v>
      </c>
      <c r="L601" s="253">
        <v>2.25</v>
      </c>
      <c r="M601" s="110">
        <v>8</v>
      </c>
      <c r="N601" s="159">
        <v>10</v>
      </c>
      <c r="O601" s="111">
        <v>0.8</v>
      </c>
      <c r="P601" s="150">
        <v>1.2</v>
      </c>
      <c r="Q601" s="23"/>
      <c r="R601" s="335"/>
    </row>
    <row r="602" spans="1:18" ht="12.75">
      <c r="A602" s="78">
        <v>217</v>
      </c>
      <c r="B602" s="445" t="s">
        <v>212</v>
      </c>
      <c r="C602" s="65">
        <v>110</v>
      </c>
      <c r="D602" s="308">
        <v>130</v>
      </c>
      <c r="E602" s="109">
        <v>8.34</v>
      </c>
      <c r="F602" s="250">
        <v>10.42</v>
      </c>
      <c r="G602" s="109">
        <v>8.37</v>
      </c>
      <c r="H602" s="250">
        <v>10.42</v>
      </c>
      <c r="I602" s="109">
        <v>11.45</v>
      </c>
      <c r="J602" s="253">
        <v>13.74</v>
      </c>
      <c r="K602" s="109">
        <v>4.18</v>
      </c>
      <c r="L602" s="250">
        <v>5.23</v>
      </c>
      <c r="M602" s="111">
        <v>191</v>
      </c>
      <c r="N602" s="256">
        <v>226</v>
      </c>
      <c r="O602" s="111">
        <v>0</v>
      </c>
      <c r="P602" s="150">
        <v>0</v>
      </c>
      <c r="Q602" s="23"/>
      <c r="R602" s="335"/>
    </row>
    <row r="603" spans="1:18" ht="12.75">
      <c r="A603" s="79">
        <v>2</v>
      </c>
      <c r="B603" s="423" t="s">
        <v>213</v>
      </c>
      <c r="C603" s="68">
        <v>25</v>
      </c>
      <c r="D603" s="69">
        <v>30</v>
      </c>
      <c r="E603" s="31">
        <v>1.9</v>
      </c>
      <c r="F603" s="32">
        <v>2.28</v>
      </c>
      <c r="G603" s="31">
        <v>0.04</v>
      </c>
      <c r="H603" s="32">
        <v>0.04</v>
      </c>
      <c r="I603" s="31">
        <v>0.23</v>
      </c>
      <c r="J603" s="32">
        <v>0.27</v>
      </c>
      <c r="K603" s="31">
        <v>11.68</v>
      </c>
      <c r="L603" s="32">
        <v>14.01</v>
      </c>
      <c r="M603" s="42">
        <v>53</v>
      </c>
      <c r="N603" s="43">
        <v>64</v>
      </c>
      <c r="O603" s="49"/>
      <c r="P603" s="50"/>
      <c r="Q603" s="25"/>
      <c r="R603" s="335"/>
    </row>
    <row r="604" spans="1:18" ht="12.75">
      <c r="A604" s="85">
        <v>7</v>
      </c>
      <c r="B604" s="75" t="s">
        <v>18</v>
      </c>
      <c r="C604" s="33">
        <v>6</v>
      </c>
      <c r="D604" s="57">
        <v>10</v>
      </c>
      <c r="E604" s="31">
        <v>1.56</v>
      </c>
      <c r="F604" s="32">
        <v>2.6</v>
      </c>
      <c r="G604" s="31">
        <v>1.56</v>
      </c>
      <c r="H604" s="32">
        <v>2.6</v>
      </c>
      <c r="I604" s="31">
        <v>1.52</v>
      </c>
      <c r="J604" s="32">
        <v>2.53</v>
      </c>
      <c r="K604" s="31">
        <v>0</v>
      </c>
      <c r="L604" s="32">
        <v>0</v>
      </c>
      <c r="M604" s="42">
        <v>21</v>
      </c>
      <c r="N604" s="43">
        <v>35</v>
      </c>
      <c r="O604" s="42"/>
      <c r="P604" s="43"/>
      <c r="Q604" s="25"/>
      <c r="R604" s="335"/>
    </row>
    <row r="605" spans="1:18" ht="12.75">
      <c r="A605" s="79">
        <v>394</v>
      </c>
      <c r="B605" s="85" t="s">
        <v>16</v>
      </c>
      <c r="C605" s="67">
        <v>170</v>
      </c>
      <c r="D605" s="57">
        <v>200</v>
      </c>
      <c r="E605" s="107">
        <v>3.94</v>
      </c>
      <c r="F605" s="250">
        <v>4.64</v>
      </c>
      <c r="G605" s="107">
        <v>2.42</v>
      </c>
      <c r="H605" s="250">
        <v>3.27</v>
      </c>
      <c r="I605" s="107">
        <v>4.35</v>
      </c>
      <c r="J605" s="250">
        <v>5.12</v>
      </c>
      <c r="K605" s="107">
        <v>15.63</v>
      </c>
      <c r="L605" s="250">
        <v>17.26</v>
      </c>
      <c r="M605" s="111">
        <v>88</v>
      </c>
      <c r="N605" s="150">
        <v>103</v>
      </c>
      <c r="O605" s="111">
        <v>0.19</v>
      </c>
      <c r="P605" s="150">
        <v>0.22</v>
      </c>
      <c r="Q605" s="21"/>
      <c r="R605" s="335"/>
    </row>
    <row r="606" spans="1:18" ht="13.5" thickBot="1">
      <c r="A606" s="81"/>
      <c r="B606" s="144"/>
      <c r="C606" s="712" t="s">
        <v>6</v>
      </c>
      <c r="D606" s="695"/>
      <c r="E606" s="125">
        <f aca="true" t="shared" si="72" ref="E606:P606">SUM(E601:E605)</f>
        <v>16.220000000000002</v>
      </c>
      <c r="F606" s="126">
        <f t="shared" si="72"/>
        <v>20.54</v>
      </c>
      <c r="G606" s="125">
        <f t="shared" si="72"/>
        <v>12.389999999999999</v>
      </c>
      <c r="H606" s="126">
        <f t="shared" si="72"/>
        <v>16.33</v>
      </c>
      <c r="I606" s="125">
        <f t="shared" si="72"/>
        <v>17.61</v>
      </c>
      <c r="J606" s="126">
        <f t="shared" si="72"/>
        <v>21.740000000000002</v>
      </c>
      <c r="K606" s="125">
        <f t="shared" si="72"/>
        <v>32.99</v>
      </c>
      <c r="L606" s="126">
        <f t="shared" si="72"/>
        <v>38.75</v>
      </c>
      <c r="M606" s="125">
        <f t="shared" si="72"/>
        <v>361</v>
      </c>
      <c r="N606" s="126">
        <f>SUM(N601:N605)</f>
        <v>438</v>
      </c>
      <c r="O606" s="125">
        <f t="shared" si="72"/>
        <v>0.99</v>
      </c>
      <c r="P606" s="127">
        <f t="shared" si="72"/>
        <v>1.42</v>
      </c>
      <c r="Q606" s="26">
        <f>R606/R629</f>
        <v>0.24729186010523058</v>
      </c>
      <c r="R606" s="339">
        <f>AVERAGE(M606:N606)</f>
        <v>399.5</v>
      </c>
    </row>
    <row r="607" spans="1:18" ht="15.75">
      <c r="A607" s="84"/>
      <c r="B607" s="181" t="s">
        <v>1</v>
      </c>
      <c r="C607" s="128"/>
      <c r="D607" s="129"/>
      <c r="E607" s="86"/>
      <c r="F607" s="130" t="s">
        <v>7</v>
      </c>
      <c r="G607" s="131"/>
      <c r="H607" s="130"/>
      <c r="I607" s="131"/>
      <c r="J607" s="130"/>
      <c r="K607" s="131"/>
      <c r="L607" s="130" t="s">
        <v>7</v>
      </c>
      <c r="M607" s="131"/>
      <c r="N607" s="129"/>
      <c r="O607" s="86"/>
      <c r="P607" s="132"/>
      <c r="Q607" s="24"/>
      <c r="R607" s="335"/>
    </row>
    <row r="608" spans="1:18" ht="12.75">
      <c r="A608" s="79"/>
      <c r="B608" s="199" t="s">
        <v>139</v>
      </c>
      <c r="C608" s="104">
        <v>100</v>
      </c>
      <c r="D608" s="57">
        <v>90</v>
      </c>
      <c r="E608" s="247">
        <v>0.45</v>
      </c>
      <c r="F608" s="247">
        <v>0.4</v>
      </c>
      <c r="G608" s="107"/>
      <c r="H608" s="250"/>
      <c r="I608" s="109">
        <v>0.72</v>
      </c>
      <c r="J608" s="409">
        <v>0.67</v>
      </c>
      <c r="K608" s="410">
        <v>17.87</v>
      </c>
      <c r="L608" s="250">
        <v>16.08</v>
      </c>
      <c r="M608" s="111">
        <v>67</v>
      </c>
      <c r="N608" s="301">
        <v>60</v>
      </c>
      <c r="O608" s="196">
        <v>10</v>
      </c>
      <c r="P608" s="150">
        <v>9</v>
      </c>
      <c r="Q608" s="26"/>
      <c r="R608" s="335"/>
    </row>
    <row r="609" spans="1:18" ht="13.5" thickBot="1">
      <c r="A609" s="81"/>
      <c r="B609" s="144"/>
      <c r="C609" s="712" t="s">
        <v>6</v>
      </c>
      <c r="D609" s="695"/>
      <c r="E609" s="125">
        <f aca="true" t="shared" si="73" ref="E609:P609">SUM(E608)</f>
        <v>0.45</v>
      </c>
      <c r="F609" s="126">
        <f t="shared" si="73"/>
        <v>0.4</v>
      </c>
      <c r="G609" s="125"/>
      <c r="H609" s="126"/>
      <c r="I609" s="125">
        <f t="shared" si="73"/>
        <v>0.72</v>
      </c>
      <c r="J609" s="126">
        <f t="shared" si="73"/>
        <v>0.67</v>
      </c>
      <c r="K609" s="125">
        <f t="shared" si="73"/>
        <v>17.87</v>
      </c>
      <c r="L609" s="126">
        <f t="shared" si="73"/>
        <v>16.08</v>
      </c>
      <c r="M609" s="125">
        <f t="shared" si="73"/>
        <v>67</v>
      </c>
      <c r="N609" s="126">
        <f t="shared" si="73"/>
        <v>60</v>
      </c>
      <c r="O609" s="125">
        <f t="shared" si="73"/>
        <v>10</v>
      </c>
      <c r="P609" s="126">
        <f t="shared" si="73"/>
        <v>9</v>
      </c>
      <c r="Q609" s="26">
        <f>R609/R629</f>
        <v>0.039306716186939025</v>
      </c>
      <c r="R609" s="342">
        <f>AVERAGE(M609:N609)</f>
        <v>63.5</v>
      </c>
    </row>
    <row r="610" spans="1:18" ht="15.75">
      <c r="A610" s="84"/>
      <c r="B610" s="181" t="s">
        <v>2</v>
      </c>
      <c r="C610" s="128"/>
      <c r="D610" s="129"/>
      <c r="E610" s="446"/>
      <c r="F610" s="130"/>
      <c r="G610" s="131"/>
      <c r="H610" s="130"/>
      <c r="I610" s="131"/>
      <c r="J610" s="130"/>
      <c r="K610" s="447"/>
      <c r="L610" s="448"/>
      <c r="M610" s="131"/>
      <c r="N610" s="124"/>
      <c r="O610" s="123"/>
      <c r="P610" s="132"/>
      <c r="Q610" s="27"/>
      <c r="R610" s="335"/>
    </row>
    <row r="611" spans="1:18" ht="12.75">
      <c r="A611" s="303">
        <v>14</v>
      </c>
      <c r="B611" s="361" t="s">
        <v>214</v>
      </c>
      <c r="C611" s="239">
        <v>40</v>
      </c>
      <c r="D611" s="3">
        <v>60</v>
      </c>
      <c r="E611" s="107">
        <v>0.46</v>
      </c>
      <c r="F611" s="250">
        <v>0.69</v>
      </c>
      <c r="G611" s="107"/>
      <c r="H611" s="250"/>
      <c r="I611" s="107">
        <v>2.3</v>
      </c>
      <c r="J611" s="250">
        <v>3.3</v>
      </c>
      <c r="K611" s="107">
        <v>5.76</v>
      </c>
      <c r="L611" s="250">
        <v>8.64</v>
      </c>
      <c r="M611" s="111">
        <v>27</v>
      </c>
      <c r="N611" s="150">
        <v>41</v>
      </c>
      <c r="O611" s="111">
        <v>1.83</v>
      </c>
      <c r="P611" s="43">
        <v>2.74</v>
      </c>
      <c r="Q611" s="27"/>
      <c r="R611" s="335"/>
    </row>
    <row r="612" spans="1:18" ht="12.75">
      <c r="A612" s="85">
        <v>58</v>
      </c>
      <c r="B612" s="20" t="s">
        <v>215</v>
      </c>
      <c r="C612" s="98">
        <v>150</v>
      </c>
      <c r="D612" s="99">
        <v>200</v>
      </c>
      <c r="E612" s="449">
        <v>1.35</v>
      </c>
      <c r="F612" s="35">
        <v>1.8</v>
      </c>
      <c r="G612" s="31">
        <v>1.25</v>
      </c>
      <c r="H612" s="32">
        <v>1.6</v>
      </c>
      <c r="I612" s="34">
        <v>3.12</v>
      </c>
      <c r="J612" s="35">
        <v>4.16</v>
      </c>
      <c r="K612" s="449">
        <v>6.18</v>
      </c>
      <c r="L612" s="450">
        <v>8.24</v>
      </c>
      <c r="M612" s="45">
        <v>83</v>
      </c>
      <c r="N612" s="46">
        <v>110</v>
      </c>
      <c r="O612" s="42">
        <v>5.28</v>
      </c>
      <c r="P612" s="43">
        <v>7.04</v>
      </c>
      <c r="Q612" s="27"/>
      <c r="R612" s="335"/>
    </row>
    <row r="613" spans="1:18" ht="12.75">
      <c r="A613" s="85">
        <v>289</v>
      </c>
      <c r="B613" s="20" t="s">
        <v>216</v>
      </c>
      <c r="C613" s="60">
        <v>50</v>
      </c>
      <c r="D613" s="61">
        <v>70</v>
      </c>
      <c r="E613" s="15">
        <v>3.69</v>
      </c>
      <c r="F613" s="32">
        <v>5.17</v>
      </c>
      <c r="G613" s="31">
        <v>3.3</v>
      </c>
      <c r="H613" s="32">
        <v>4.8</v>
      </c>
      <c r="I613" s="31">
        <v>4.61</v>
      </c>
      <c r="J613" s="32">
        <v>5.7</v>
      </c>
      <c r="K613" s="15">
        <v>5.58</v>
      </c>
      <c r="L613" s="205">
        <v>7.72</v>
      </c>
      <c r="M613" s="42">
        <v>94</v>
      </c>
      <c r="N613" s="43">
        <v>132</v>
      </c>
      <c r="O613" s="42">
        <v>0.3</v>
      </c>
      <c r="P613" s="97">
        <v>0.42</v>
      </c>
      <c r="Q613" s="27"/>
      <c r="R613" s="335"/>
    </row>
    <row r="614" spans="1:18" ht="12.75">
      <c r="A614" s="325" t="s">
        <v>217</v>
      </c>
      <c r="B614" s="187" t="s">
        <v>218</v>
      </c>
      <c r="C614" s="102">
        <v>110</v>
      </c>
      <c r="D614" s="103">
        <v>130</v>
      </c>
      <c r="E614" s="212">
        <v>1.3</v>
      </c>
      <c r="F614" s="451">
        <v>1.69</v>
      </c>
      <c r="G614" s="31">
        <v>0.03</v>
      </c>
      <c r="H614" s="32">
        <v>0.06</v>
      </c>
      <c r="I614" s="164">
        <v>3.85</v>
      </c>
      <c r="J614" s="165">
        <v>5.01</v>
      </c>
      <c r="K614" s="262">
        <v>14.36</v>
      </c>
      <c r="L614" s="452">
        <v>18.67</v>
      </c>
      <c r="M614" s="166">
        <v>101</v>
      </c>
      <c r="N614" s="167">
        <v>131</v>
      </c>
      <c r="O614" s="42">
        <v>6.63</v>
      </c>
      <c r="P614" s="43">
        <v>8.62</v>
      </c>
      <c r="Q614" s="27"/>
      <c r="R614" s="335"/>
    </row>
    <row r="615" spans="1:18" ht="12.75">
      <c r="A615" s="85">
        <v>378</v>
      </c>
      <c r="B615" s="20" t="s">
        <v>219</v>
      </c>
      <c r="C615" s="102">
        <v>150</v>
      </c>
      <c r="D615" s="103">
        <v>200</v>
      </c>
      <c r="E615" s="15">
        <v>0.075</v>
      </c>
      <c r="F615" s="453">
        <v>0.1</v>
      </c>
      <c r="G615" s="31"/>
      <c r="H615" s="32"/>
      <c r="I615" s="31">
        <v>0.03</v>
      </c>
      <c r="J615" s="32">
        <v>0.04</v>
      </c>
      <c r="K615" s="15">
        <v>19.61</v>
      </c>
      <c r="L615" s="205">
        <v>26.14</v>
      </c>
      <c r="M615" s="42">
        <v>75</v>
      </c>
      <c r="N615" s="43">
        <v>100</v>
      </c>
      <c r="O615" s="42">
        <v>1.38</v>
      </c>
      <c r="P615" s="43">
        <v>1.84</v>
      </c>
      <c r="Q615" s="27"/>
      <c r="R615" s="335"/>
    </row>
    <row r="616" spans="1:18" ht="12.75">
      <c r="A616" s="85">
        <v>700</v>
      </c>
      <c r="B616" s="75" t="s">
        <v>14</v>
      </c>
      <c r="C616" s="33">
        <v>40</v>
      </c>
      <c r="D616" s="63">
        <v>50</v>
      </c>
      <c r="E616" s="212">
        <v>3.08</v>
      </c>
      <c r="F616" s="165">
        <v>4</v>
      </c>
      <c r="G616" s="164"/>
      <c r="H616" s="165"/>
      <c r="I616" s="164">
        <v>0.53</v>
      </c>
      <c r="J616" s="165">
        <v>0.66</v>
      </c>
      <c r="K616" s="212">
        <v>15.08</v>
      </c>
      <c r="L616" s="216">
        <v>18.85</v>
      </c>
      <c r="M616" s="166">
        <v>80</v>
      </c>
      <c r="N616" s="167">
        <v>100</v>
      </c>
      <c r="O616" s="302"/>
      <c r="P616" s="173"/>
      <c r="Q616" s="21"/>
      <c r="R616" s="335"/>
    </row>
    <row r="617" spans="1:18" ht="13.5" thickBot="1">
      <c r="A617" s="81"/>
      <c r="B617" s="144"/>
      <c r="C617" s="712" t="s">
        <v>6</v>
      </c>
      <c r="D617" s="695"/>
      <c r="E617" s="226">
        <f aca="true" t="shared" si="74" ref="E617:P617">SUM(E611:E616)</f>
        <v>9.955</v>
      </c>
      <c r="F617" s="126">
        <f t="shared" si="74"/>
        <v>13.45</v>
      </c>
      <c r="G617" s="125">
        <f t="shared" si="74"/>
        <v>4.58</v>
      </c>
      <c r="H617" s="126">
        <f t="shared" si="74"/>
        <v>6.46</v>
      </c>
      <c r="I617" s="125">
        <f t="shared" si="74"/>
        <v>14.44</v>
      </c>
      <c r="J617" s="126">
        <f t="shared" si="74"/>
        <v>18.87</v>
      </c>
      <c r="K617" s="226">
        <f t="shared" si="74"/>
        <v>66.57</v>
      </c>
      <c r="L617" s="454">
        <f t="shared" si="74"/>
        <v>88.25999999999999</v>
      </c>
      <c r="M617" s="125">
        <f t="shared" si="74"/>
        <v>460</v>
      </c>
      <c r="N617" s="126">
        <f>SUM(N611:N616)</f>
        <v>614</v>
      </c>
      <c r="O617" s="125">
        <f t="shared" si="74"/>
        <v>15.419999999999998</v>
      </c>
      <c r="P617" s="126">
        <f t="shared" si="74"/>
        <v>20.66</v>
      </c>
      <c r="Q617" s="26">
        <f>R617/R629</f>
        <v>0.33240482822655526</v>
      </c>
      <c r="R617" s="339">
        <f>AVERAGE(M617:N617)</f>
        <v>537</v>
      </c>
    </row>
    <row r="618" spans="1:18" ht="15.75">
      <c r="A618" s="84"/>
      <c r="B618" s="183" t="s">
        <v>54</v>
      </c>
      <c r="C618" s="222"/>
      <c r="D618" s="129"/>
      <c r="E618" s="86"/>
      <c r="F618" s="130"/>
      <c r="G618" s="131"/>
      <c r="H618" s="130"/>
      <c r="I618" s="131"/>
      <c r="J618" s="130"/>
      <c r="K618" s="131"/>
      <c r="L618" s="130"/>
      <c r="M618" s="131"/>
      <c r="N618" s="124"/>
      <c r="O618" s="123"/>
      <c r="P618" s="132"/>
      <c r="Q618" s="26"/>
      <c r="R618" s="335"/>
    </row>
    <row r="619" spans="1:18" ht="12.75">
      <c r="A619" s="79">
        <v>401</v>
      </c>
      <c r="B619" s="85" t="s">
        <v>39</v>
      </c>
      <c r="C619" s="17">
        <v>150</v>
      </c>
      <c r="D619" s="57">
        <v>180</v>
      </c>
      <c r="E619" s="164">
        <v>4.35</v>
      </c>
      <c r="F619" s="165">
        <v>5.8</v>
      </c>
      <c r="G619" s="107">
        <v>4.35</v>
      </c>
      <c r="H619" s="165">
        <v>5.8</v>
      </c>
      <c r="I619" s="212">
        <v>3.75</v>
      </c>
      <c r="J619" s="216">
        <v>5</v>
      </c>
      <c r="K619" s="164">
        <v>6</v>
      </c>
      <c r="L619" s="165">
        <v>8</v>
      </c>
      <c r="M619" s="166">
        <v>75</v>
      </c>
      <c r="N619" s="167">
        <v>100</v>
      </c>
      <c r="O619" s="196">
        <v>1.05</v>
      </c>
      <c r="P619" s="250">
        <v>1.4</v>
      </c>
      <c r="Q619" s="26"/>
      <c r="R619" s="335"/>
    </row>
    <row r="620" spans="1:18" ht="12.75">
      <c r="A620" s="80">
        <v>172</v>
      </c>
      <c r="B620" s="324" t="s">
        <v>220</v>
      </c>
      <c r="C620" s="2">
        <v>60</v>
      </c>
      <c r="D620" s="105">
        <v>70</v>
      </c>
      <c r="E620" s="107">
        <v>1.49</v>
      </c>
      <c r="F620" s="250">
        <v>1.73</v>
      </c>
      <c r="G620" s="169">
        <v>0.08</v>
      </c>
      <c r="H620" s="168">
        <v>0.09</v>
      </c>
      <c r="I620" s="107">
        <v>3.18</v>
      </c>
      <c r="J620" s="250">
        <v>3.82</v>
      </c>
      <c r="K620" s="107">
        <v>24.97</v>
      </c>
      <c r="L620" s="250">
        <v>27.46</v>
      </c>
      <c r="M620" s="111">
        <v>115</v>
      </c>
      <c r="N620" s="150">
        <v>134</v>
      </c>
      <c r="O620" s="196">
        <v>1.5</v>
      </c>
      <c r="P620" s="150">
        <v>1.75</v>
      </c>
      <c r="Q620" s="26"/>
      <c r="R620" s="335"/>
    </row>
    <row r="621" spans="1:18" ht="13.5" thickBot="1">
      <c r="A621" s="81"/>
      <c r="B621" s="81"/>
      <c r="C621" s="694" t="s">
        <v>6</v>
      </c>
      <c r="D621" s="695"/>
      <c r="E621" s="133">
        <f aca="true" t="shared" si="75" ref="E621:P621">SUM(E619:E620)</f>
        <v>5.84</v>
      </c>
      <c r="F621" s="134">
        <f t="shared" si="75"/>
        <v>7.529999999999999</v>
      </c>
      <c r="G621" s="133">
        <f t="shared" si="75"/>
        <v>4.43</v>
      </c>
      <c r="H621" s="134">
        <f t="shared" si="75"/>
        <v>5.89</v>
      </c>
      <c r="I621" s="133">
        <f t="shared" si="75"/>
        <v>6.93</v>
      </c>
      <c r="J621" s="134">
        <f t="shared" si="75"/>
        <v>8.82</v>
      </c>
      <c r="K621" s="133">
        <f t="shared" si="75"/>
        <v>30.97</v>
      </c>
      <c r="L621" s="134">
        <f t="shared" si="75"/>
        <v>35.46</v>
      </c>
      <c r="M621" s="133">
        <f t="shared" si="75"/>
        <v>190</v>
      </c>
      <c r="N621" s="134">
        <f t="shared" si="75"/>
        <v>234</v>
      </c>
      <c r="O621" s="133">
        <f t="shared" si="75"/>
        <v>2.55</v>
      </c>
      <c r="P621" s="134">
        <f t="shared" si="75"/>
        <v>3.15</v>
      </c>
      <c r="Q621" s="26">
        <f>R621/R629</f>
        <v>0.13122872175796968</v>
      </c>
      <c r="R621" s="339">
        <f>AVERAGE(M621:N621)</f>
        <v>212</v>
      </c>
    </row>
    <row r="622" spans="1:18" ht="15.75">
      <c r="A622" s="84"/>
      <c r="B622" s="181" t="s">
        <v>53</v>
      </c>
      <c r="C622" s="128"/>
      <c r="D622" s="129"/>
      <c r="E622" s="86"/>
      <c r="F622" s="130"/>
      <c r="G622" s="131"/>
      <c r="H622" s="130"/>
      <c r="I622" s="131"/>
      <c r="J622" s="130"/>
      <c r="K622" s="131"/>
      <c r="L622" s="130"/>
      <c r="M622" s="131"/>
      <c r="N622" s="124"/>
      <c r="O622" s="123"/>
      <c r="P622" s="132"/>
      <c r="Q622" s="27"/>
      <c r="R622" s="335"/>
    </row>
    <row r="623" spans="1:18" ht="12.75">
      <c r="A623" s="307" t="s">
        <v>221</v>
      </c>
      <c r="B623" s="455" t="s">
        <v>222</v>
      </c>
      <c r="C623" s="98">
        <v>40</v>
      </c>
      <c r="D623" s="308">
        <v>60</v>
      </c>
      <c r="E623" s="15">
        <v>0.48</v>
      </c>
      <c r="F623" s="32">
        <v>0.72</v>
      </c>
      <c r="G623" s="456"/>
      <c r="H623" s="457"/>
      <c r="I623" s="31">
        <v>1.25</v>
      </c>
      <c r="J623" s="32">
        <v>1.88</v>
      </c>
      <c r="K623" s="15">
        <v>6.6</v>
      </c>
      <c r="L623" s="205">
        <v>9.9</v>
      </c>
      <c r="M623" s="42">
        <v>48</v>
      </c>
      <c r="N623" s="46">
        <v>72</v>
      </c>
      <c r="O623" s="42">
        <v>1.6</v>
      </c>
      <c r="P623" s="43">
        <v>2.4</v>
      </c>
      <c r="Q623" s="27"/>
      <c r="R623" s="335"/>
    </row>
    <row r="624" spans="1:18" ht="12.75">
      <c r="A624" s="85">
        <v>246</v>
      </c>
      <c r="B624" s="20" t="s">
        <v>223</v>
      </c>
      <c r="C624" s="65">
        <v>60</v>
      </c>
      <c r="D624" s="66">
        <v>70</v>
      </c>
      <c r="E624" s="107">
        <v>6.28</v>
      </c>
      <c r="F624" s="250">
        <v>7.32</v>
      </c>
      <c r="G624" s="107">
        <v>6.28</v>
      </c>
      <c r="H624" s="250">
        <v>7.32</v>
      </c>
      <c r="I624" s="107">
        <v>2.84</v>
      </c>
      <c r="J624" s="250">
        <v>3.31</v>
      </c>
      <c r="K624" s="107">
        <v>0.18</v>
      </c>
      <c r="L624" s="250">
        <v>0.21</v>
      </c>
      <c r="M624" s="111">
        <v>60</v>
      </c>
      <c r="N624" s="150">
        <v>70</v>
      </c>
      <c r="O624" s="111">
        <v>0.98</v>
      </c>
      <c r="P624" s="168">
        <v>1.12</v>
      </c>
      <c r="Q624" s="27"/>
      <c r="R624" s="335"/>
    </row>
    <row r="625" spans="1:18" ht="12.75">
      <c r="A625" s="85">
        <v>318</v>
      </c>
      <c r="B625" s="113" t="s">
        <v>74</v>
      </c>
      <c r="C625" s="64">
        <v>110</v>
      </c>
      <c r="D625" s="57">
        <v>130</v>
      </c>
      <c r="E625" s="107">
        <v>1.35</v>
      </c>
      <c r="F625" s="250">
        <v>1.46</v>
      </c>
      <c r="G625" s="107">
        <v>0.04</v>
      </c>
      <c r="H625" s="250">
        <v>0.06</v>
      </c>
      <c r="I625" s="107">
        <v>3.78</v>
      </c>
      <c r="J625" s="250">
        <v>4.1</v>
      </c>
      <c r="K625" s="107">
        <v>20.69</v>
      </c>
      <c r="L625" s="250">
        <v>22.42</v>
      </c>
      <c r="M625" s="111">
        <v>107</v>
      </c>
      <c r="N625" s="150">
        <v>127</v>
      </c>
      <c r="O625" s="111">
        <v>15.4</v>
      </c>
      <c r="P625" s="150">
        <v>18.2</v>
      </c>
      <c r="Q625" s="27"/>
      <c r="R625" s="335"/>
    </row>
    <row r="626" spans="1:18" ht="12.75">
      <c r="A626" s="359">
        <v>393</v>
      </c>
      <c r="B626" s="224" t="s">
        <v>12</v>
      </c>
      <c r="C626" s="360">
        <v>170</v>
      </c>
      <c r="D626" s="4">
        <v>200</v>
      </c>
      <c r="E626" s="40">
        <v>0.16</v>
      </c>
      <c r="F626" s="41">
        <v>0.19</v>
      </c>
      <c r="G626" s="107"/>
      <c r="H626" s="250"/>
      <c r="I626" s="40">
        <v>0.02</v>
      </c>
      <c r="J626" s="41">
        <v>0.03</v>
      </c>
      <c r="K626" s="40">
        <v>12.85</v>
      </c>
      <c r="L626" s="41">
        <v>15.12</v>
      </c>
      <c r="M626" s="40">
        <v>52</v>
      </c>
      <c r="N626" s="174">
        <v>61</v>
      </c>
      <c r="O626" s="111">
        <v>2.13</v>
      </c>
      <c r="P626" s="97">
        <v>2.84</v>
      </c>
      <c r="Q626" s="21"/>
      <c r="R626" s="335"/>
    </row>
    <row r="627" spans="1:18" ht="12.75">
      <c r="A627" s="85">
        <v>1</v>
      </c>
      <c r="B627" s="188" t="s">
        <v>5</v>
      </c>
      <c r="C627" s="54" t="s">
        <v>78</v>
      </c>
      <c r="D627" s="55" t="s">
        <v>55</v>
      </c>
      <c r="E627" s="107">
        <v>2.35</v>
      </c>
      <c r="F627" s="250">
        <v>3.1</v>
      </c>
      <c r="G627" s="107">
        <v>0.06</v>
      </c>
      <c r="H627" s="250">
        <v>0.1</v>
      </c>
      <c r="I627" s="107">
        <v>3.32</v>
      </c>
      <c r="J627" s="250">
        <v>3.4</v>
      </c>
      <c r="K627" s="107">
        <v>14.84</v>
      </c>
      <c r="L627" s="250">
        <v>19.77</v>
      </c>
      <c r="M627" s="111">
        <v>95</v>
      </c>
      <c r="N627" s="150">
        <v>115</v>
      </c>
      <c r="O627" s="111"/>
      <c r="P627" s="50"/>
      <c r="Q627" s="21"/>
      <c r="R627" s="335"/>
    </row>
    <row r="628" spans="1:18" ht="13.5" thickBot="1">
      <c r="A628" s="81"/>
      <c r="B628" s="144"/>
      <c r="C628" s="712" t="s">
        <v>6</v>
      </c>
      <c r="D628" s="695"/>
      <c r="E628" s="139">
        <f aca="true" t="shared" si="76" ref="E628:P628">SUM(E623:E627)</f>
        <v>10.62</v>
      </c>
      <c r="F628" s="458">
        <f t="shared" si="76"/>
        <v>12.79</v>
      </c>
      <c r="G628" s="139">
        <f t="shared" si="76"/>
        <v>6.38</v>
      </c>
      <c r="H628" s="458">
        <f t="shared" si="76"/>
        <v>7.4799999999999995</v>
      </c>
      <c r="I628" s="139">
        <f t="shared" si="76"/>
        <v>11.209999999999999</v>
      </c>
      <c r="J628" s="458">
        <f t="shared" si="76"/>
        <v>12.719999999999999</v>
      </c>
      <c r="K628" s="139">
        <f t="shared" si="76"/>
        <v>55.16</v>
      </c>
      <c r="L628" s="458">
        <f t="shared" si="76"/>
        <v>67.42</v>
      </c>
      <c r="M628" s="139">
        <f t="shared" si="76"/>
        <v>362</v>
      </c>
      <c r="N628" s="458">
        <f t="shared" si="76"/>
        <v>445</v>
      </c>
      <c r="O628" s="139">
        <f t="shared" si="76"/>
        <v>20.11</v>
      </c>
      <c r="P628" s="330">
        <f t="shared" si="76"/>
        <v>24.56</v>
      </c>
      <c r="Q628" s="26">
        <f>R628/R629</f>
        <v>0.24976787372330547</v>
      </c>
      <c r="R628" s="338">
        <f>AVERAGE(M628:N628)</f>
        <v>403.5</v>
      </c>
    </row>
    <row r="629" spans="1:18" ht="13.5" thickBot="1">
      <c r="A629" s="135"/>
      <c r="B629" s="147"/>
      <c r="C629" s="750" t="s">
        <v>15</v>
      </c>
      <c r="D629" s="718"/>
      <c r="E629" s="136">
        <f aca="true" t="shared" si="77" ref="E629:Q629">SUM(E606+E609+E617+E621+E628)</f>
        <v>43.085</v>
      </c>
      <c r="F629" s="137">
        <f t="shared" si="77"/>
        <v>54.71</v>
      </c>
      <c r="G629" s="136">
        <f t="shared" si="77"/>
        <v>27.779999999999998</v>
      </c>
      <c r="H629" s="137">
        <f t="shared" si="77"/>
        <v>36.16</v>
      </c>
      <c r="I629" s="136">
        <f t="shared" si="77"/>
        <v>50.91</v>
      </c>
      <c r="J629" s="137">
        <f t="shared" si="77"/>
        <v>62.82</v>
      </c>
      <c r="K629" s="136">
        <f t="shared" si="77"/>
        <v>203.55999999999997</v>
      </c>
      <c r="L629" s="137">
        <f t="shared" si="77"/>
        <v>245.96999999999997</v>
      </c>
      <c r="M629" s="136">
        <f>SUM(M606+M609+M617+M621+M628)</f>
        <v>1440</v>
      </c>
      <c r="N629" s="137">
        <f t="shared" si="77"/>
        <v>1791</v>
      </c>
      <c r="O629" s="136">
        <f t="shared" si="77"/>
        <v>49.06999999999999</v>
      </c>
      <c r="P629" s="138">
        <f t="shared" si="77"/>
        <v>58.78999999999999</v>
      </c>
      <c r="Q629" s="29">
        <f t="shared" si="77"/>
        <v>1.0000000000000002</v>
      </c>
      <c r="R629" s="338">
        <f>AVERAGE(M629:N629)</f>
        <v>1615.5</v>
      </c>
    </row>
    <row r="630" spans="1:18" ht="13.5" thickBot="1">
      <c r="A630" s="686"/>
      <c r="B630" s="687"/>
      <c r="C630" s="687"/>
      <c r="D630" s="687"/>
      <c r="E630" s="687"/>
      <c r="F630" s="687"/>
      <c r="G630" s="687"/>
      <c r="H630" s="687"/>
      <c r="I630" s="687"/>
      <c r="J630" s="687"/>
      <c r="K630" s="687"/>
      <c r="L630" s="687"/>
      <c r="M630" s="687"/>
      <c r="N630" s="687"/>
      <c r="O630" s="687"/>
      <c r="P630" s="688"/>
      <c r="Q630" s="13"/>
      <c r="R630" s="335"/>
    </row>
    <row r="631" spans="1:18" ht="12.75">
      <c r="A631" s="86"/>
      <c r="B631" s="689" t="s">
        <v>26</v>
      </c>
      <c r="C631" s="690"/>
      <c r="D631" s="691"/>
      <c r="E631" s="87">
        <v>42</v>
      </c>
      <c r="F631" s="87">
        <v>54</v>
      </c>
      <c r="G631" s="87">
        <f>E631*Q632/C632</f>
        <v>27.3</v>
      </c>
      <c r="H631" s="87">
        <f>F631*Q631/C632</f>
        <v>32.4</v>
      </c>
      <c r="I631" s="87">
        <v>47</v>
      </c>
      <c r="J631" s="87">
        <v>60</v>
      </c>
      <c r="K631" s="87">
        <v>203</v>
      </c>
      <c r="L631" s="88">
        <v>261</v>
      </c>
      <c r="M631" s="89">
        <v>1400</v>
      </c>
      <c r="N631" s="90">
        <v>1800</v>
      </c>
      <c r="O631" s="90">
        <v>45</v>
      </c>
      <c r="P631" s="91">
        <v>50</v>
      </c>
      <c r="Q631" s="332">
        <v>60</v>
      </c>
      <c r="R631" s="335"/>
    </row>
    <row r="632" spans="1:18" ht="13.5" thickBot="1">
      <c r="A632" s="92"/>
      <c r="B632" s="93" t="s">
        <v>28</v>
      </c>
      <c r="C632" s="692">
        <v>100</v>
      </c>
      <c r="D632" s="693"/>
      <c r="E632" s="557">
        <f>E629*C632/E631-C632</f>
        <v>2.5833333333333286</v>
      </c>
      <c r="F632" s="557">
        <f>F629*C632/F631-C632</f>
        <v>1.3148148148148096</v>
      </c>
      <c r="G632" s="557">
        <f>G629*C632/G631-C632</f>
        <v>1.7582417582417378</v>
      </c>
      <c r="H632" s="557">
        <f>H629*C632/H631-C632</f>
        <v>11.604938271604922</v>
      </c>
      <c r="I632" s="557">
        <f>I629*C632/I631-C632</f>
        <v>8.319148936170208</v>
      </c>
      <c r="J632" s="557">
        <f>J629*C632/J631-C632</f>
        <v>4.700000000000003</v>
      </c>
      <c r="K632" s="557">
        <f>K629*C632/K631-C632</f>
        <v>0.2758620689654947</v>
      </c>
      <c r="L632" s="558">
        <f>L629*C632/L631-C632</f>
        <v>-5.758620689655189</v>
      </c>
      <c r="M632" s="557">
        <f>M629*C632/M631-C632</f>
        <v>2.857142857142861</v>
      </c>
      <c r="N632" s="557">
        <f>N629*C632/N631-C632</f>
        <v>-0.5</v>
      </c>
      <c r="O632" s="557">
        <f>O629*C632/O631-C632</f>
        <v>9.044444444444423</v>
      </c>
      <c r="P632" s="559">
        <f>P629*C632/P631-C632</f>
        <v>17.579999999999984</v>
      </c>
      <c r="Q632" s="334">
        <v>65</v>
      </c>
      <c r="R632" s="335"/>
    </row>
    <row r="645" spans="1:17" ht="15.75">
      <c r="A645" s="30"/>
      <c r="B645" s="5"/>
      <c r="C645" s="5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30"/>
    </row>
    <row r="646" spans="2:16" ht="16.5" thickBot="1">
      <c r="B646" s="5"/>
      <c r="C646" s="5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</row>
    <row r="647" spans="1:18" ht="51.75" thickBot="1">
      <c r="A647" s="83" t="s">
        <v>88</v>
      </c>
      <c r="B647" s="82" t="s">
        <v>22</v>
      </c>
      <c r="C647" s="725" t="s">
        <v>23</v>
      </c>
      <c r="D647" s="720"/>
      <c r="E647" s="725" t="s">
        <v>24</v>
      </c>
      <c r="F647" s="726"/>
      <c r="G647" s="726"/>
      <c r="H647" s="726"/>
      <c r="I647" s="726"/>
      <c r="J647" s="726"/>
      <c r="K647" s="726"/>
      <c r="L647" s="704"/>
      <c r="M647" s="696" t="s">
        <v>25</v>
      </c>
      <c r="N647" s="697"/>
      <c r="O647" s="727" t="s">
        <v>50</v>
      </c>
      <c r="P647" s="728"/>
      <c r="Q647" s="12"/>
      <c r="R647" s="335"/>
    </row>
    <row r="648" spans="1:18" ht="13.5" thickBot="1">
      <c r="A648" s="674" t="s">
        <v>224</v>
      </c>
      <c r="B648" s="675"/>
      <c r="C648" s="721"/>
      <c r="D648" s="722"/>
      <c r="E648" s="733" t="s">
        <v>8</v>
      </c>
      <c r="F648" s="734"/>
      <c r="G648" s="734"/>
      <c r="H648" s="735"/>
      <c r="I648" s="736" t="s">
        <v>9</v>
      </c>
      <c r="J648" s="737"/>
      <c r="K648" s="736" t="s">
        <v>10</v>
      </c>
      <c r="L648" s="737"/>
      <c r="M648" s="698"/>
      <c r="N648" s="688"/>
      <c r="O648" s="729"/>
      <c r="P648" s="730"/>
      <c r="Q648" s="21"/>
      <c r="R648" s="335"/>
    </row>
    <row r="649" spans="1:18" ht="13.5" thickBot="1">
      <c r="A649" s="676"/>
      <c r="B649" s="677"/>
      <c r="C649" s="723"/>
      <c r="D649" s="724"/>
      <c r="E649" s="703" t="s">
        <v>29</v>
      </c>
      <c r="F649" s="704"/>
      <c r="G649" s="705" t="s">
        <v>30</v>
      </c>
      <c r="H649" s="706"/>
      <c r="I649" s="738"/>
      <c r="J649" s="706"/>
      <c r="K649" s="739"/>
      <c r="L649" s="740"/>
      <c r="M649" s="699"/>
      <c r="N649" s="700"/>
      <c r="O649" s="731"/>
      <c r="P649" s="732"/>
      <c r="Q649" s="22"/>
      <c r="R649" s="335"/>
    </row>
    <row r="650" spans="1:18" ht="16.5" thickBot="1">
      <c r="A650" s="77"/>
      <c r="B650" s="182" t="s">
        <v>0</v>
      </c>
      <c r="C650" s="72" t="s">
        <v>86</v>
      </c>
      <c r="D650" s="71" t="s">
        <v>87</v>
      </c>
      <c r="E650" s="70" t="s">
        <v>86</v>
      </c>
      <c r="F650" s="71" t="s">
        <v>87</v>
      </c>
      <c r="G650" s="72" t="s">
        <v>86</v>
      </c>
      <c r="H650" s="71" t="s">
        <v>87</v>
      </c>
      <c r="I650" s="70" t="s">
        <v>86</v>
      </c>
      <c r="J650" s="71" t="s">
        <v>87</v>
      </c>
      <c r="K650" s="70" t="s">
        <v>86</v>
      </c>
      <c r="L650" s="71" t="s">
        <v>87</v>
      </c>
      <c r="M650" s="70" t="s">
        <v>86</v>
      </c>
      <c r="N650" s="71" t="s">
        <v>87</v>
      </c>
      <c r="O650" s="70" t="s">
        <v>86</v>
      </c>
      <c r="P650" s="71" t="s">
        <v>87</v>
      </c>
      <c r="Q650" s="22"/>
      <c r="R650" s="335"/>
    </row>
    <row r="651" spans="1:18" ht="12.75">
      <c r="A651" s="115"/>
      <c r="B651" s="20" t="s">
        <v>93</v>
      </c>
      <c r="C651" s="459" t="s">
        <v>76</v>
      </c>
      <c r="D651" s="460" t="s">
        <v>76</v>
      </c>
      <c r="E651" s="247">
        <v>2.5</v>
      </c>
      <c r="F651" s="253">
        <v>2.5</v>
      </c>
      <c r="G651" s="190">
        <v>2.5</v>
      </c>
      <c r="H651" s="374">
        <v>2.5</v>
      </c>
      <c r="I651" s="375">
        <v>2.3</v>
      </c>
      <c r="J651" s="376">
        <v>2.3</v>
      </c>
      <c r="K651" s="190">
        <v>0</v>
      </c>
      <c r="L651" s="374">
        <v>0</v>
      </c>
      <c r="M651" s="208">
        <v>30</v>
      </c>
      <c r="N651" s="292">
        <v>30</v>
      </c>
      <c r="O651" s="148"/>
      <c r="P651" s="149"/>
      <c r="Q651" s="22"/>
      <c r="R651" s="335"/>
    </row>
    <row r="652" spans="1:18" ht="12.75">
      <c r="A652" s="461" t="s">
        <v>225</v>
      </c>
      <c r="B652" s="20" t="s">
        <v>226</v>
      </c>
      <c r="C652" s="104">
        <v>150</v>
      </c>
      <c r="D652" s="462">
        <v>200</v>
      </c>
      <c r="E652" s="247">
        <v>3.8</v>
      </c>
      <c r="F652" s="253">
        <v>5.06</v>
      </c>
      <c r="G652" s="164">
        <v>3.53</v>
      </c>
      <c r="H652" s="165">
        <v>4.38</v>
      </c>
      <c r="I652" s="164">
        <v>3.9</v>
      </c>
      <c r="J652" s="165">
        <v>5.2</v>
      </c>
      <c r="K652" s="164">
        <v>21.26</v>
      </c>
      <c r="L652" s="165">
        <v>28.35</v>
      </c>
      <c r="M652" s="166">
        <v>150</v>
      </c>
      <c r="N652" s="167">
        <v>200</v>
      </c>
      <c r="O652" s="166">
        <v>0</v>
      </c>
      <c r="P652" s="167">
        <v>0</v>
      </c>
      <c r="Q652" s="23"/>
      <c r="R652" s="335"/>
    </row>
    <row r="653" spans="1:18" ht="12.75">
      <c r="A653" s="79">
        <v>1</v>
      </c>
      <c r="B653" s="74" t="s">
        <v>227</v>
      </c>
      <c r="C653" s="56">
        <v>30</v>
      </c>
      <c r="D653" s="57">
        <v>40</v>
      </c>
      <c r="E653" s="247">
        <v>2.28</v>
      </c>
      <c r="F653" s="250">
        <v>3.04</v>
      </c>
      <c r="G653" s="107"/>
      <c r="H653" s="250"/>
      <c r="I653" s="107">
        <v>0.24</v>
      </c>
      <c r="J653" s="250">
        <v>0.36</v>
      </c>
      <c r="K653" s="107">
        <v>14.76</v>
      </c>
      <c r="L653" s="250">
        <v>20.01</v>
      </c>
      <c r="M653" s="111">
        <v>67</v>
      </c>
      <c r="N653" s="150">
        <v>89</v>
      </c>
      <c r="O653" s="111"/>
      <c r="P653" s="259"/>
      <c r="Q653" s="24"/>
      <c r="R653" s="335"/>
    </row>
    <row r="654" spans="1:18" ht="12.75">
      <c r="A654" s="79">
        <v>394</v>
      </c>
      <c r="B654" s="85" t="s">
        <v>16</v>
      </c>
      <c r="C654" s="67">
        <v>170</v>
      </c>
      <c r="D654" s="57">
        <v>200</v>
      </c>
      <c r="E654" s="107">
        <v>3.94</v>
      </c>
      <c r="F654" s="250">
        <v>4.64</v>
      </c>
      <c r="G654" s="107">
        <v>2.42</v>
      </c>
      <c r="H654" s="250">
        <v>3.27</v>
      </c>
      <c r="I654" s="107">
        <v>4.35</v>
      </c>
      <c r="J654" s="250">
        <v>5.12</v>
      </c>
      <c r="K654" s="107">
        <v>15.63</v>
      </c>
      <c r="L654" s="250">
        <v>17.26</v>
      </c>
      <c r="M654" s="111">
        <v>88</v>
      </c>
      <c r="N654" s="150">
        <v>103</v>
      </c>
      <c r="O654" s="111">
        <v>0.19</v>
      </c>
      <c r="P654" s="150">
        <v>0.22</v>
      </c>
      <c r="Q654" s="25"/>
      <c r="R654" s="335"/>
    </row>
    <row r="655" spans="1:18" ht="13.5" thickBot="1">
      <c r="A655" s="81"/>
      <c r="B655" s="144"/>
      <c r="C655" s="712" t="s">
        <v>6</v>
      </c>
      <c r="D655" s="695"/>
      <c r="E655" s="151">
        <f aca="true" t="shared" si="78" ref="E655:M655">SUM(E651:E654)</f>
        <v>12.52</v>
      </c>
      <c r="F655" s="285">
        <f t="shared" si="78"/>
        <v>15.239999999999998</v>
      </c>
      <c r="G655" s="151">
        <f t="shared" si="78"/>
        <v>8.45</v>
      </c>
      <c r="H655" s="285">
        <f t="shared" si="78"/>
        <v>10.15</v>
      </c>
      <c r="I655" s="151">
        <f t="shared" si="78"/>
        <v>10.79</v>
      </c>
      <c r="J655" s="285">
        <f t="shared" si="78"/>
        <v>12.98</v>
      </c>
      <c r="K655" s="151">
        <f t="shared" si="78"/>
        <v>51.650000000000006</v>
      </c>
      <c r="L655" s="285">
        <f t="shared" si="78"/>
        <v>65.62</v>
      </c>
      <c r="M655" s="151">
        <f t="shared" si="78"/>
        <v>335</v>
      </c>
      <c r="N655" s="285">
        <f>SUM(N651:N654)</f>
        <v>422</v>
      </c>
      <c r="O655" s="151">
        <f>SUM(O651:O654)</f>
        <v>0.19</v>
      </c>
      <c r="P655" s="285">
        <f>SUM(P651:P654)</f>
        <v>0.22</v>
      </c>
      <c r="Q655" s="26">
        <f>R655/R679</f>
        <v>0.23963279518835073</v>
      </c>
      <c r="R655" s="336">
        <f>AVERAGE(M655:N655)</f>
        <v>378.5</v>
      </c>
    </row>
    <row r="656" spans="1:18" ht="15.75">
      <c r="A656" s="84"/>
      <c r="B656" s="181" t="s">
        <v>1</v>
      </c>
      <c r="C656" s="128"/>
      <c r="D656" s="129"/>
      <c r="E656" s="154"/>
      <c r="F656" s="155" t="s">
        <v>7</v>
      </c>
      <c r="G656" s="156"/>
      <c r="H656" s="155"/>
      <c r="I656" s="156"/>
      <c r="J656" s="155"/>
      <c r="K656" s="156"/>
      <c r="L656" s="155" t="s">
        <v>7</v>
      </c>
      <c r="M656" s="207"/>
      <c r="N656" s="157"/>
      <c r="O656" s="154"/>
      <c r="P656" s="158"/>
      <c r="Q656" s="24"/>
      <c r="R656" s="335"/>
    </row>
    <row r="657" spans="1:18" ht="12.75">
      <c r="A657" s="79" t="s">
        <v>161</v>
      </c>
      <c r="B657" s="75" t="s">
        <v>181</v>
      </c>
      <c r="C657" s="33">
        <v>180</v>
      </c>
      <c r="D657" s="57">
        <v>180</v>
      </c>
      <c r="E657" s="31">
        <v>0.58</v>
      </c>
      <c r="F657" s="32">
        <v>0.58</v>
      </c>
      <c r="G657" s="31"/>
      <c r="H657" s="32"/>
      <c r="I657" s="31">
        <v>0.41</v>
      </c>
      <c r="J657" s="32">
        <v>0.41</v>
      </c>
      <c r="K657" s="31">
        <v>20.26</v>
      </c>
      <c r="L657" s="32">
        <v>22.26</v>
      </c>
      <c r="M657" s="42">
        <v>79</v>
      </c>
      <c r="N657" s="43">
        <v>79</v>
      </c>
      <c r="O657" s="42">
        <v>3.6</v>
      </c>
      <c r="P657" s="43">
        <v>3.6</v>
      </c>
      <c r="Q657" s="26"/>
      <c r="R657" s="335"/>
    </row>
    <row r="658" spans="1:18" ht="13.5" thickBot="1">
      <c r="A658" s="81"/>
      <c r="B658" s="144"/>
      <c r="C658" s="712" t="s">
        <v>6</v>
      </c>
      <c r="D658" s="695"/>
      <c r="E658" s="151">
        <f>SUM(E657:E657)</f>
        <v>0.58</v>
      </c>
      <c r="F658" s="202">
        <f>SUM(F657:F657)</f>
        <v>0.58</v>
      </c>
      <c r="G658" s="151"/>
      <c r="H658" s="152"/>
      <c r="I658" s="151">
        <f aca="true" t="shared" si="79" ref="I658:P658">SUM(I657:I657)</f>
        <v>0.41</v>
      </c>
      <c r="J658" s="202">
        <f t="shared" si="79"/>
        <v>0.41</v>
      </c>
      <c r="K658" s="151">
        <f t="shared" si="79"/>
        <v>20.26</v>
      </c>
      <c r="L658" s="285">
        <f t="shared" si="79"/>
        <v>22.26</v>
      </c>
      <c r="M658" s="202">
        <f t="shared" si="79"/>
        <v>79</v>
      </c>
      <c r="N658" s="202">
        <f t="shared" si="79"/>
        <v>79</v>
      </c>
      <c r="O658" s="151">
        <f t="shared" si="79"/>
        <v>3.6</v>
      </c>
      <c r="P658" s="285">
        <f t="shared" si="79"/>
        <v>3.6</v>
      </c>
      <c r="Q658" s="26">
        <f>R658/R679</f>
        <v>0.05001582779360557</v>
      </c>
      <c r="R658" s="337">
        <f>AVERAGE(M658:N658)</f>
        <v>79</v>
      </c>
    </row>
    <row r="659" spans="1:18" ht="15.75">
      <c r="A659" s="84"/>
      <c r="B659" s="181" t="s">
        <v>2</v>
      </c>
      <c r="C659" s="128"/>
      <c r="D659" s="129"/>
      <c r="E659" s="270"/>
      <c r="F659" s="210"/>
      <c r="G659" s="156"/>
      <c r="H659" s="155"/>
      <c r="I659" s="207"/>
      <c r="J659" s="210"/>
      <c r="K659" s="156"/>
      <c r="L659" s="155"/>
      <c r="M659" s="207"/>
      <c r="N659" s="292"/>
      <c r="O659" s="148"/>
      <c r="P659" s="158"/>
      <c r="Q659" s="27"/>
      <c r="R659" s="335"/>
    </row>
    <row r="660" spans="1:18" ht="25.5">
      <c r="A660" s="79">
        <v>13</v>
      </c>
      <c r="B660" s="146" t="s">
        <v>109</v>
      </c>
      <c r="C660" s="271">
        <v>40</v>
      </c>
      <c r="D660" s="59">
        <v>60</v>
      </c>
      <c r="E660" s="107">
        <v>0.48</v>
      </c>
      <c r="F660" s="250">
        <v>0.72</v>
      </c>
      <c r="G660" s="107"/>
      <c r="H660" s="250"/>
      <c r="I660" s="107">
        <v>2.08</v>
      </c>
      <c r="J660" s="250">
        <v>3.12</v>
      </c>
      <c r="K660" s="107">
        <v>3.74</v>
      </c>
      <c r="L660" s="250">
        <v>5.61</v>
      </c>
      <c r="M660" s="111">
        <v>40</v>
      </c>
      <c r="N660" s="150">
        <v>60</v>
      </c>
      <c r="O660" s="111">
        <v>7.48</v>
      </c>
      <c r="P660" s="150">
        <v>11.22</v>
      </c>
      <c r="Q660" s="27"/>
      <c r="R660" s="335"/>
    </row>
    <row r="661" spans="1:18" ht="25.5">
      <c r="A661" s="79">
        <v>74</v>
      </c>
      <c r="B661" s="463" t="s">
        <v>228</v>
      </c>
      <c r="C661" s="98">
        <v>150</v>
      </c>
      <c r="D661" s="99">
        <v>200</v>
      </c>
      <c r="E661" s="14">
        <v>0.87</v>
      </c>
      <c r="F661" s="225">
        <v>1.16</v>
      </c>
      <c r="G661" s="40">
        <v>0.8</v>
      </c>
      <c r="H661" s="41">
        <v>1.1</v>
      </c>
      <c r="I661" s="14">
        <v>2.9</v>
      </c>
      <c r="J661" s="225">
        <v>2.62</v>
      </c>
      <c r="K661" s="464">
        <v>7.68</v>
      </c>
      <c r="L661" s="465">
        <v>10.24</v>
      </c>
      <c r="M661" s="193">
        <v>56</v>
      </c>
      <c r="N661" s="466">
        <v>74</v>
      </c>
      <c r="O661" s="42">
        <v>4.13</v>
      </c>
      <c r="P661" s="43">
        <v>5.5</v>
      </c>
      <c r="Q661" s="27"/>
      <c r="R661" s="335"/>
    </row>
    <row r="662" spans="1:18" ht="12.75">
      <c r="A662" s="79">
        <v>278</v>
      </c>
      <c r="B662" s="20" t="s">
        <v>229</v>
      </c>
      <c r="C662" s="98">
        <v>60</v>
      </c>
      <c r="D662" s="99">
        <v>70</v>
      </c>
      <c r="E662" s="442">
        <v>6.05</v>
      </c>
      <c r="F662" s="443">
        <v>7.07</v>
      </c>
      <c r="G662" s="31">
        <v>5</v>
      </c>
      <c r="H662" s="32">
        <v>6.07</v>
      </c>
      <c r="I662" s="442">
        <v>6.91</v>
      </c>
      <c r="J662" s="443">
        <v>7.35</v>
      </c>
      <c r="K662" s="36">
        <v>2.15</v>
      </c>
      <c r="L662" s="37">
        <v>2.69</v>
      </c>
      <c r="M662" s="442">
        <v>111</v>
      </c>
      <c r="N662" s="467">
        <v>130</v>
      </c>
      <c r="O662" s="42">
        <v>0.35</v>
      </c>
      <c r="P662" s="43">
        <v>0.48</v>
      </c>
      <c r="Q662" s="27"/>
      <c r="R662" s="335"/>
    </row>
    <row r="663" spans="1:18" ht="12.75">
      <c r="A663" s="79">
        <v>134</v>
      </c>
      <c r="B663" s="146" t="s">
        <v>230</v>
      </c>
      <c r="C663" s="56">
        <v>110</v>
      </c>
      <c r="D663" s="468">
        <v>130</v>
      </c>
      <c r="E663" s="15">
        <v>1</v>
      </c>
      <c r="F663" s="205">
        <v>1.19</v>
      </c>
      <c r="G663" s="31">
        <v>1</v>
      </c>
      <c r="H663" s="32">
        <v>1.19</v>
      </c>
      <c r="I663" s="15">
        <v>3.41</v>
      </c>
      <c r="J663" s="205">
        <v>4.03</v>
      </c>
      <c r="K663" s="469">
        <v>12.15</v>
      </c>
      <c r="L663" s="414">
        <v>14.36</v>
      </c>
      <c r="M663" s="193">
        <v>129</v>
      </c>
      <c r="N663" s="466">
        <v>153</v>
      </c>
      <c r="O663" s="42">
        <v>1.62</v>
      </c>
      <c r="P663" s="43">
        <v>2.1</v>
      </c>
      <c r="Q663" s="27"/>
      <c r="R663" s="335"/>
    </row>
    <row r="664" spans="1:18" ht="12.75">
      <c r="A664" s="79">
        <v>398</v>
      </c>
      <c r="B664" s="146" t="s">
        <v>231</v>
      </c>
      <c r="C664" s="64">
        <v>150</v>
      </c>
      <c r="D664" s="57">
        <v>200</v>
      </c>
      <c r="E664" s="235">
        <v>0.51</v>
      </c>
      <c r="F664" s="227">
        <v>0.68</v>
      </c>
      <c r="G664" s="15"/>
      <c r="H664" s="205"/>
      <c r="I664" s="235">
        <v>0.21</v>
      </c>
      <c r="J664" s="227">
        <v>0.28</v>
      </c>
      <c r="K664" s="470">
        <v>19.98</v>
      </c>
      <c r="L664" s="471">
        <v>25.3</v>
      </c>
      <c r="M664" s="237">
        <v>70</v>
      </c>
      <c r="N664" s="228">
        <v>93</v>
      </c>
      <c r="O664" s="42">
        <v>8</v>
      </c>
      <c r="P664" s="43">
        <v>11</v>
      </c>
      <c r="Q664" s="27"/>
      <c r="R664" s="335"/>
    </row>
    <row r="665" spans="1:18" ht="12.75">
      <c r="A665" s="79">
        <v>700</v>
      </c>
      <c r="B665" s="20" t="s">
        <v>14</v>
      </c>
      <c r="C665" s="472">
        <v>40</v>
      </c>
      <c r="D665" s="63">
        <v>50</v>
      </c>
      <c r="E665" s="212">
        <v>3.08</v>
      </c>
      <c r="F665" s="216">
        <v>4</v>
      </c>
      <c r="G665" s="164"/>
      <c r="H665" s="165"/>
      <c r="I665" s="212">
        <v>0.53</v>
      </c>
      <c r="J665" s="216">
        <v>0.66</v>
      </c>
      <c r="K665" s="164">
        <v>15.08</v>
      </c>
      <c r="L665" s="165">
        <v>18.85</v>
      </c>
      <c r="M665" s="276">
        <v>80</v>
      </c>
      <c r="N665" s="344">
        <v>100</v>
      </c>
      <c r="O665" s="302"/>
      <c r="P665" s="173"/>
      <c r="Q665" s="27"/>
      <c r="R665" s="335"/>
    </row>
    <row r="666" spans="1:18" ht="13.5" thickBot="1">
      <c r="A666" s="81"/>
      <c r="B666" s="144"/>
      <c r="C666" s="712" t="s">
        <v>6</v>
      </c>
      <c r="D666" s="695"/>
      <c r="E666" s="202">
        <f aca="true" t="shared" si="80" ref="E666:P666">SUM(E660:E665)</f>
        <v>11.99</v>
      </c>
      <c r="F666" s="206">
        <f t="shared" si="80"/>
        <v>14.819999999999999</v>
      </c>
      <c r="G666" s="151">
        <f t="shared" si="80"/>
        <v>6.8</v>
      </c>
      <c r="H666" s="152">
        <f t="shared" si="80"/>
        <v>8.36</v>
      </c>
      <c r="I666" s="202">
        <f t="shared" si="80"/>
        <v>16.040000000000003</v>
      </c>
      <c r="J666" s="206">
        <f t="shared" si="80"/>
        <v>18.060000000000002</v>
      </c>
      <c r="K666" s="151">
        <f t="shared" si="80"/>
        <v>60.78</v>
      </c>
      <c r="L666" s="152">
        <f t="shared" si="80"/>
        <v>77.05000000000001</v>
      </c>
      <c r="M666" s="202">
        <f t="shared" si="80"/>
        <v>486</v>
      </c>
      <c r="N666" s="206">
        <f t="shared" si="80"/>
        <v>610</v>
      </c>
      <c r="O666" s="151">
        <f t="shared" si="80"/>
        <v>21.58</v>
      </c>
      <c r="P666" s="152">
        <f t="shared" si="80"/>
        <v>30.3</v>
      </c>
      <c r="Q666" s="26">
        <f>R666/R679</f>
        <v>0.34694523583412473</v>
      </c>
      <c r="R666" s="336">
        <f>AVERAGE(M666:N666)</f>
        <v>548</v>
      </c>
    </row>
    <row r="667" spans="1:18" ht="15.75">
      <c r="A667" s="84"/>
      <c r="B667" s="269" t="s">
        <v>54</v>
      </c>
      <c r="C667" s="222"/>
      <c r="D667" s="129"/>
      <c r="E667" s="154"/>
      <c r="F667" s="155"/>
      <c r="G667" s="156"/>
      <c r="H667" s="155"/>
      <c r="I667" s="207"/>
      <c r="J667" s="210"/>
      <c r="K667" s="156"/>
      <c r="L667" s="155"/>
      <c r="M667" s="156"/>
      <c r="N667" s="149"/>
      <c r="O667" s="208"/>
      <c r="P667" s="158"/>
      <c r="Q667" s="26"/>
      <c r="R667" s="335"/>
    </row>
    <row r="668" spans="1:18" ht="12.75">
      <c r="A668" s="79">
        <v>401</v>
      </c>
      <c r="B668" s="473" t="s">
        <v>39</v>
      </c>
      <c r="C668" s="17">
        <v>150</v>
      </c>
      <c r="D668" s="57">
        <v>180</v>
      </c>
      <c r="E668" s="164">
        <v>4.35</v>
      </c>
      <c r="F668" s="165">
        <v>5.8</v>
      </c>
      <c r="G668" s="107">
        <v>4.35</v>
      </c>
      <c r="H668" s="165">
        <v>5.8</v>
      </c>
      <c r="I668" s="164">
        <v>3.75</v>
      </c>
      <c r="J668" s="165">
        <v>5</v>
      </c>
      <c r="K668" s="164">
        <v>6</v>
      </c>
      <c r="L668" s="165">
        <v>8</v>
      </c>
      <c r="M668" s="166">
        <v>75</v>
      </c>
      <c r="N668" s="167">
        <v>100</v>
      </c>
      <c r="O668" s="111">
        <v>1.05</v>
      </c>
      <c r="P668" s="250">
        <v>1.4</v>
      </c>
      <c r="Q668" s="26"/>
      <c r="R668" s="335"/>
    </row>
    <row r="669" spans="1:18" ht="12.75">
      <c r="A669" s="79"/>
      <c r="B669" s="75" t="s">
        <v>84</v>
      </c>
      <c r="C669" s="104"/>
      <c r="D669" s="57">
        <v>15</v>
      </c>
      <c r="E669" s="31"/>
      <c r="F669" s="32">
        <v>0.48</v>
      </c>
      <c r="G669" s="31"/>
      <c r="H669" s="32"/>
      <c r="I669" s="36"/>
      <c r="J669" s="37">
        <v>0.28</v>
      </c>
      <c r="K669" s="36"/>
      <c r="L669" s="37">
        <v>9.78</v>
      </c>
      <c r="M669" s="36"/>
      <c r="N669" s="48">
        <v>50</v>
      </c>
      <c r="O669" s="42"/>
      <c r="P669" s="43"/>
      <c r="Q669" s="26"/>
      <c r="R669" s="335"/>
    </row>
    <row r="670" spans="1:18" ht="12.75">
      <c r="A670" s="79"/>
      <c r="B670" s="75" t="s">
        <v>157</v>
      </c>
      <c r="C670" s="349">
        <v>50</v>
      </c>
      <c r="D670" s="44">
        <v>60</v>
      </c>
      <c r="E670" s="31">
        <v>0.21</v>
      </c>
      <c r="F670" s="32">
        <v>0.25</v>
      </c>
      <c r="G670" s="31"/>
      <c r="H670" s="32"/>
      <c r="I670" s="36">
        <v>0.16</v>
      </c>
      <c r="J670" s="48">
        <v>0.19</v>
      </c>
      <c r="K670" s="36">
        <v>5.72</v>
      </c>
      <c r="L670" s="48">
        <v>6.86</v>
      </c>
      <c r="M670" s="36">
        <v>46</v>
      </c>
      <c r="N670" s="48">
        <v>55</v>
      </c>
      <c r="O670" s="42">
        <v>5</v>
      </c>
      <c r="P670" s="43">
        <v>6</v>
      </c>
      <c r="Q670" s="28"/>
      <c r="R670" s="335"/>
    </row>
    <row r="671" spans="1:18" ht="13.5" thickBot="1">
      <c r="A671" s="81"/>
      <c r="B671" s="268"/>
      <c r="C671" s="694" t="s">
        <v>6</v>
      </c>
      <c r="D671" s="695"/>
      <c r="E671" s="170">
        <f aca="true" t="shared" si="81" ref="E671:P671">SUM(E668:E670)</f>
        <v>4.56</v>
      </c>
      <c r="F671" s="171">
        <f t="shared" si="81"/>
        <v>6.529999999999999</v>
      </c>
      <c r="G671" s="170">
        <f t="shared" si="81"/>
        <v>4.35</v>
      </c>
      <c r="H671" s="171">
        <f t="shared" si="81"/>
        <v>5.8</v>
      </c>
      <c r="I671" s="209">
        <f t="shared" si="81"/>
        <v>3.91</v>
      </c>
      <c r="J671" s="211">
        <f t="shared" si="81"/>
        <v>5.470000000000001</v>
      </c>
      <c r="K671" s="170">
        <f t="shared" si="81"/>
        <v>11.719999999999999</v>
      </c>
      <c r="L671" s="171">
        <f t="shared" si="81"/>
        <v>24.64</v>
      </c>
      <c r="M671" s="170">
        <f t="shared" si="81"/>
        <v>121</v>
      </c>
      <c r="N671" s="171">
        <f t="shared" si="81"/>
        <v>205</v>
      </c>
      <c r="O671" s="209">
        <f t="shared" si="81"/>
        <v>6.05</v>
      </c>
      <c r="P671" s="171">
        <f t="shared" si="81"/>
        <v>7.4</v>
      </c>
      <c r="Q671" s="26">
        <f>R671/R679</f>
        <v>0.10319721430832542</v>
      </c>
      <c r="R671" s="336">
        <f>AVERAGE(M671:N671)</f>
        <v>163</v>
      </c>
    </row>
    <row r="672" spans="1:18" ht="15.75">
      <c r="A672" s="84"/>
      <c r="B672" s="197" t="s">
        <v>53</v>
      </c>
      <c r="C672" s="128"/>
      <c r="D672" s="129"/>
      <c r="E672" s="154"/>
      <c r="F672" s="155"/>
      <c r="G672" s="156"/>
      <c r="H672" s="155"/>
      <c r="I672" s="156"/>
      <c r="J672" s="155"/>
      <c r="K672" s="156"/>
      <c r="L672" s="155"/>
      <c r="M672" s="156"/>
      <c r="N672" s="149"/>
      <c r="O672" s="148"/>
      <c r="P672" s="158"/>
      <c r="Q672" s="27"/>
      <c r="R672" s="335"/>
    </row>
    <row r="673" spans="1:18" ht="12.75">
      <c r="A673" s="303">
        <v>14</v>
      </c>
      <c r="B673" s="361" t="s">
        <v>177</v>
      </c>
      <c r="C673" s="239">
        <v>40</v>
      </c>
      <c r="D673" s="3">
        <v>60</v>
      </c>
      <c r="E673" s="107">
        <v>0.45</v>
      </c>
      <c r="F673" s="250">
        <v>0.67</v>
      </c>
      <c r="G673" s="107"/>
      <c r="H673" s="250"/>
      <c r="I673" s="107">
        <v>2.3</v>
      </c>
      <c r="J673" s="250">
        <v>3.5</v>
      </c>
      <c r="K673" s="107">
        <v>1.89</v>
      </c>
      <c r="L673" s="250">
        <v>2.83</v>
      </c>
      <c r="M673" s="111">
        <v>32</v>
      </c>
      <c r="N673" s="150">
        <v>48</v>
      </c>
      <c r="O673" s="111">
        <v>8.1</v>
      </c>
      <c r="P673" s="43">
        <v>12.15</v>
      </c>
      <c r="Q673" s="27"/>
      <c r="R673" s="335"/>
    </row>
    <row r="674" spans="1:18" ht="25.5">
      <c r="A674" s="79">
        <v>233</v>
      </c>
      <c r="B674" s="474" t="s">
        <v>232</v>
      </c>
      <c r="C674" s="98" t="s">
        <v>208</v>
      </c>
      <c r="D674" s="99" t="s">
        <v>209</v>
      </c>
      <c r="E674" s="169">
        <v>10.37</v>
      </c>
      <c r="F674" s="168">
        <v>12.44</v>
      </c>
      <c r="G674" s="213">
        <v>6.5</v>
      </c>
      <c r="H674" s="214">
        <v>7.8</v>
      </c>
      <c r="I674" s="169">
        <v>11.65</v>
      </c>
      <c r="J674" s="168">
        <v>13.98</v>
      </c>
      <c r="K674" s="169">
        <v>19.78</v>
      </c>
      <c r="L674" s="168">
        <v>23.73</v>
      </c>
      <c r="M674" s="169">
        <v>192</v>
      </c>
      <c r="N674" s="168">
        <v>230</v>
      </c>
      <c r="O674" s="40">
        <v>1.59</v>
      </c>
      <c r="P674" s="41">
        <v>1.99</v>
      </c>
      <c r="Q674" s="27"/>
      <c r="R674" s="335"/>
    </row>
    <row r="675" spans="1:18" ht="12.75">
      <c r="A675" s="359">
        <v>392</v>
      </c>
      <c r="B675" s="423" t="s">
        <v>49</v>
      </c>
      <c r="C675" s="360">
        <v>170</v>
      </c>
      <c r="D675" s="61">
        <v>200</v>
      </c>
      <c r="E675" s="36">
        <v>0.04</v>
      </c>
      <c r="F675" s="37">
        <v>0.06</v>
      </c>
      <c r="G675" s="15"/>
      <c r="H675" s="205"/>
      <c r="I675" s="36">
        <v>0.02</v>
      </c>
      <c r="J675" s="37">
        <v>0.02</v>
      </c>
      <c r="K675" s="442">
        <v>7.92</v>
      </c>
      <c r="L675" s="443">
        <v>9.32</v>
      </c>
      <c r="M675" s="36">
        <v>28</v>
      </c>
      <c r="N675" s="48">
        <v>37</v>
      </c>
      <c r="O675" s="42">
        <v>0.015</v>
      </c>
      <c r="P675" s="43">
        <v>0.02</v>
      </c>
      <c r="Q675" s="27"/>
      <c r="R675" s="335"/>
    </row>
    <row r="676" spans="1:18" ht="12.75">
      <c r="A676" s="79">
        <v>1</v>
      </c>
      <c r="B676" s="188" t="s">
        <v>5</v>
      </c>
      <c r="C676" s="54" t="s">
        <v>78</v>
      </c>
      <c r="D676" s="55" t="s">
        <v>55</v>
      </c>
      <c r="E676" s="247">
        <v>2.35</v>
      </c>
      <c r="F676" s="253">
        <v>3.1</v>
      </c>
      <c r="G676" s="107">
        <v>0.06</v>
      </c>
      <c r="H676" s="250">
        <v>0.1</v>
      </c>
      <c r="I676" s="107">
        <v>3.32</v>
      </c>
      <c r="J676" s="250">
        <v>3.4</v>
      </c>
      <c r="K676" s="107">
        <v>14.84</v>
      </c>
      <c r="L676" s="250">
        <v>19.77</v>
      </c>
      <c r="M676" s="111">
        <v>95</v>
      </c>
      <c r="N676" s="150">
        <v>115</v>
      </c>
      <c r="O676" s="111"/>
      <c r="P676" s="150"/>
      <c r="Q676" s="27"/>
      <c r="R676" s="335"/>
    </row>
    <row r="677" spans="1:18" ht="12.75">
      <c r="A677" s="354"/>
      <c r="B677" s="423" t="s">
        <v>164</v>
      </c>
      <c r="C677" s="360">
        <v>5</v>
      </c>
      <c r="D677" s="61">
        <v>10</v>
      </c>
      <c r="E677" s="36">
        <v>0.04</v>
      </c>
      <c r="F677" s="37">
        <v>0.08</v>
      </c>
      <c r="G677" s="31"/>
      <c r="H677" s="32"/>
      <c r="I677" s="36">
        <v>0</v>
      </c>
      <c r="J677" s="37">
        <v>0</v>
      </c>
      <c r="K677" s="36">
        <v>3.67</v>
      </c>
      <c r="L677" s="37">
        <v>7.34</v>
      </c>
      <c r="M677" s="442">
        <v>15</v>
      </c>
      <c r="N677" s="467">
        <v>30</v>
      </c>
      <c r="O677" s="111"/>
      <c r="P677" s="301"/>
      <c r="Q677" s="27"/>
      <c r="R677" s="335"/>
    </row>
    <row r="678" spans="1:18" ht="12.75">
      <c r="A678" s="79"/>
      <c r="B678" s="75"/>
      <c r="C678" s="751" t="s">
        <v>6</v>
      </c>
      <c r="D678" s="752"/>
      <c r="E678" s="231">
        <f aca="true" t="shared" si="82" ref="E678:P678">SUM(E673:E677)</f>
        <v>13.249999999999996</v>
      </c>
      <c r="F678" s="475">
        <f t="shared" si="82"/>
        <v>16.349999999999998</v>
      </c>
      <c r="G678" s="231">
        <f t="shared" si="82"/>
        <v>6.56</v>
      </c>
      <c r="H678" s="475">
        <f t="shared" si="82"/>
        <v>7.8999999999999995</v>
      </c>
      <c r="I678" s="231">
        <f t="shared" si="82"/>
        <v>17.29</v>
      </c>
      <c r="J678" s="475">
        <f t="shared" si="82"/>
        <v>20.9</v>
      </c>
      <c r="K678" s="231">
        <f t="shared" si="82"/>
        <v>48.10000000000001</v>
      </c>
      <c r="L678" s="475">
        <f t="shared" si="82"/>
        <v>62.99000000000001</v>
      </c>
      <c r="M678" s="231">
        <f t="shared" si="82"/>
        <v>362</v>
      </c>
      <c r="N678" s="475">
        <f t="shared" si="82"/>
        <v>460</v>
      </c>
      <c r="O678" s="231">
        <f t="shared" si="82"/>
        <v>9.705</v>
      </c>
      <c r="P678" s="475">
        <f t="shared" si="82"/>
        <v>14.16</v>
      </c>
      <c r="Q678" s="26">
        <f>R678/R679</f>
        <v>0.26020892687559355</v>
      </c>
      <c r="R678" s="338">
        <f>AVERAGE(M678:N678)</f>
        <v>411</v>
      </c>
    </row>
    <row r="679" spans="1:18" ht="13.5" thickBot="1">
      <c r="A679" s="81"/>
      <c r="B679" s="218"/>
      <c r="C679" s="743" t="s">
        <v>15</v>
      </c>
      <c r="D679" s="744"/>
      <c r="E679" s="38">
        <f aca="true" t="shared" si="83" ref="E679:Q679">SUM(E655+E658+E666+E671+E678)</f>
        <v>42.89999999999999</v>
      </c>
      <c r="F679" s="39">
        <f t="shared" si="83"/>
        <v>53.519999999999996</v>
      </c>
      <c r="G679" s="38">
        <f t="shared" si="83"/>
        <v>26.16</v>
      </c>
      <c r="H679" s="39">
        <f t="shared" si="83"/>
        <v>32.21</v>
      </c>
      <c r="I679" s="38">
        <f t="shared" si="83"/>
        <v>48.44</v>
      </c>
      <c r="J679" s="39">
        <f t="shared" si="83"/>
        <v>57.82</v>
      </c>
      <c r="K679" s="38">
        <f t="shared" si="83"/>
        <v>192.51</v>
      </c>
      <c r="L679" s="39">
        <f t="shared" si="83"/>
        <v>252.56</v>
      </c>
      <c r="M679" s="151">
        <f t="shared" si="83"/>
        <v>1383</v>
      </c>
      <c r="N679" s="152">
        <f t="shared" si="83"/>
        <v>1776</v>
      </c>
      <c r="O679" s="38">
        <f t="shared" si="83"/>
        <v>41.125</v>
      </c>
      <c r="P679" s="53">
        <f t="shared" si="83"/>
        <v>55.68000000000001</v>
      </c>
      <c r="Q679" s="29">
        <f t="shared" si="83"/>
        <v>1</v>
      </c>
      <c r="R679" s="337">
        <f>AVERAGE(M679:N679)</f>
        <v>1579.5</v>
      </c>
    </row>
    <row r="680" spans="1:18" ht="13.5" thickBot="1">
      <c r="A680" s="686"/>
      <c r="B680" s="687"/>
      <c r="C680" s="687"/>
      <c r="D680" s="687"/>
      <c r="E680" s="687"/>
      <c r="F680" s="687"/>
      <c r="G680" s="687"/>
      <c r="H680" s="687"/>
      <c r="I680" s="687"/>
      <c r="J680" s="687"/>
      <c r="K680" s="687"/>
      <c r="L680" s="687"/>
      <c r="M680" s="687"/>
      <c r="N680" s="687"/>
      <c r="O680" s="687"/>
      <c r="P680" s="688"/>
      <c r="Q680" s="13"/>
      <c r="R680" s="335"/>
    </row>
    <row r="681" spans="1:18" ht="12.75">
      <c r="A681" s="86"/>
      <c r="B681" s="689" t="s">
        <v>26</v>
      </c>
      <c r="C681" s="690"/>
      <c r="D681" s="691"/>
      <c r="E681" s="87">
        <v>42</v>
      </c>
      <c r="F681" s="87">
        <v>54</v>
      </c>
      <c r="G681" s="87">
        <f>E681*Q682/C682</f>
        <v>27.3</v>
      </c>
      <c r="H681" s="87">
        <f>F681*Q681/C682</f>
        <v>32.4</v>
      </c>
      <c r="I681" s="87">
        <v>47</v>
      </c>
      <c r="J681" s="87">
        <v>60</v>
      </c>
      <c r="K681" s="87">
        <v>203</v>
      </c>
      <c r="L681" s="88">
        <v>261</v>
      </c>
      <c r="M681" s="89">
        <v>1400</v>
      </c>
      <c r="N681" s="90">
        <v>1800</v>
      </c>
      <c r="O681" s="90">
        <v>45</v>
      </c>
      <c r="P681" s="91">
        <v>50</v>
      </c>
      <c r="Q681" s="332">
        <v>60</v>
      </c>
      <c r="R681" s="335"/>
    </row>
    <row r="682" spans="1:18" ht="13.5" thickBot="1">
      <c r="A682" s="92"/>
      <c r="B682" s="93" t="s">
        <v>28</v>
      </c>
      <c r="C682" s="177">
        <v>100</v>
      </c>
      <c r="D682" s="178"/>
      <c r="E682" s="179">
        <f>E679*C682/E681-C682</f>
        <v>2.1428571428571246</v>
      </c>
      <c r="F682" s="561">
        <f>F679*C682/F681-C682</f>
        <v>-0.8888888888888857</v>
      </c>
      <c r="G682" s="561">
        <f>G679*C682/G681-C682</f>
        <v>-4.175824175824175</v>
      </c>
      <c r="H682" s="561">
        <f>H679*C682/H681-C682</f>
        <v>-0.5864197530864175</v>
      </c>
      <c r="I682" s="561">
        <f>I679*C682/I681-C682</f>
        <v>3.0638297872340416</v>
      </c>
      <c r="J682" s="561">
        <f>J679*C682/J681-C682</f>
        <v>-3.63333333333334</v>
      </c>
      <c r="K682" s="561">
        <f>K679*C682/K681-C682</f>
        <v>-5.167487684729068</v>
      </c>
      <c r="L682" s="562">
        <f>L679*C682/L681-C682</f>
        <v>-3.2337164750957896</v>
      </c>
      <c r="M682" s="561">
        <f>M679*C682/M681-C682</f>
        <v>-1.2142857142857082</v>
      </c>
      <c r="N682" s="561">
        <f>N679*C682/N681-C682</f>
        <v>-1.3333333333333286</v>
      </c>
      <c r="O682" s="561">
        <f>O679*C682/O681-C682</f>
        <v>-8.611111111111114</v>
      </c>
      <c r="P682" s="563">
        <f>P679*C682/P681-C682</f>
        <v>11.360000000000014</v>
      </c>
      <c r="Q682" s="334">
        <v>65</v>
      </c>
      <c r="R682" s="335"/>
    </row>
    <row r="694" spans="1:17" ht="15.75">
      <c r="A694" s="30"/>
      <c r="B694" s="5"/>
      <c r="C694" s="5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30"/>
    </row>
    <row r="695" spans="2:16" ht="16.5" thickBot="1">
      <c r="B695" s="5"/>
      <c r="C695" s="5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</row>
    <row r="696" spans="1:18" ht="51.75" thickBot="1">
      <c r="A696" s="365" t="s">
        <v>88</v>
      </c>
      <c r="B696" s="82" t="s">
        <v>22</v>
      </c>
      <c r="C696" s="719" t="s">
        <v>23</v>
      </c>
      <c r="D696" s="720"/>
      <c r="E696" s="725" t="s">
        <v>24</v>
      </c>
      <c r="F696" s="726"/>
      <c r="G696" s="726"/>
      <c r="H696" s="726"/>
      <c r="I696" s="726"/>
      <c r="J696" s="726"/>
      <c r="K696" s="726"/>
      <c r="L696" s="704"/>
      <c r="M696" s="696" t="s">
        <v>25</v>
      </c>
      <c r="N696" s="697"/>
      <c r="O696" s="727" t="s">
        <v>50</v>
      </c>
      <c r="P696" s="728"/>
      <c r="Q696" s="12"/>
      <c r="R696" s="335"/>
    </row>
    <row r="697" spans="1:18" ht="13.5" thickBot="1">
      <c r="A697" s="674" t="s">
        <v>233</v>
      </c>
      <c r="B697" s="675"/>
      <c r="C697" s="721"/>
      <c r="D697" s="722"/>
      <c r="E697" s="733" t="s">
        <v>8</v>
      </c>
      <c r="F697" s="734"/>
      <c r="G697" s="734"/>
      <c r="H697" s="735"/>
      <c r="I697" s="736" t="s">
        <v>9</v>
      </c>
      <c r="J697" s="737"/>
      <c r="K697" s="736" t="s">
        <v>10</v>
      </c>
      <c r="L697" s="737"/>
      <c r="M697" s="698"/>
      <c r="N697" s="688"/>
      <c r="O697" s="729"/>
      <c r="P697" s="730"/>
      <c r="Q697" s="21"/>
      <c r="R697" s="335"/>
    </row>
    <row r="698" spans="1:18" ht="13.5" thickBot="1">
      <c r="A698" s="676"/>
      <c r="B698" s="677"/>
      <c r="C698" s="723"/>
      <c r="D698" s="724"/>
      <c r="E698" s="703" t="s">
        <v>29</v>
      </c>
      <c r="F698" s="704"/>
      <c r="G698" s="705" t="s">
        <v>30</v>
      </c>
      <c r="H698" s="706"/>
      <c r="I698" s="738"/>
      <c r="J698" s="706"/>
      <c r="K698" s="739"/>
      <c r="L698" s="740"/>
      <c r="M698" s="699"/>
      <c r="N698" s="700"/>
      <c r="O698" s="731"/>
      <c r="P698" s="732"/>
      <c r="Q698" s="22"/>
      <c r="R698" s="335"/>
    </row>
    <row r="699" spans="1:18" ht="16.5" thickBot="1">
      <c r="A699" s="429"/>
      <c r="B699" s="182" t="s">
        <v>0</v>
      </c>
      <c r="C699" s="72" t="s">
        <v>86</v>
      </c>
      <c r="D699" s="71" t="s">
        <v>87</v>
      </c>
      <c r="E699" s="70" t="s">
        <v>86</v>
      </c>
      <c r="F699" s="71" t="s">
        <v>87</v>
      </c>
      <c r="G699" s="72" t="s">
        <v>86</v>
      </c>
      <c r="H699" s="71" t="s">
        <v>87</v>
      </c>
      <c r="I699" s="70" t="s">
        <v>86</v>
      </c>
      <c r="J699" s="71" t="s">
        <v>87</v>
      </c>
      <c r="K699" s="70" t="s">
        <v>86</v>
      </c>
      <c r="L699" s="71" t="s">
        <v>87</v>
      </c>
      <c r="M699" s="70" t="s">
        <v>86</v>
      </c>
      <c r="N699" s="71" t="s">
        <v>87</v>
      </c>
      <c r="O699" s="70" t="s">
        <v>86</v>
      </c>
      <c r="P699" s="71" t="s">
        <v>87</v>
      </c>
      <c r="Q699" s="22"/>
      <c r="R699" s="335"/>
    </row>
    <row r="700" spans="1:18" ht="12.75">
      <c r="A700" s="354">
        <v>173</v>
      </c>
      <c r="B700" s="85" t="s">
        <v>234</v>
      </c>
      <c r="C700" s="476">
        <v>150</v>
      </c>
      <c r="D700" s="204">
        <v>200</v>
      </c>
      <c r="E700" s="131">
        <v>3.2</v>
      </c>
      <c r="F700" s="130">
        <v>4.27</v>
      </c>
      <c r="G700" s="121">
        <v>3.03</v>
      </c>
      <c r="H700" s="122">
        <v>4.04</v>
      </c>
      <c r="I700" s="131">
        <v>3.49</v>
      </c>
      <c r="J700" s="130">
        <v>4.65</v>
      </c>
      <c r="K700" s="131">
        <v>19.75</v>
      </c>
      <c r="L700" s="130">
        <v>26.34</v>
      </c>
      <c r="M700" s="123">
        <v>137</v>
      </c>
      <c r="N700" s="124">
        <v>181</v>
      </c>
      <c r="O700" s="121">
        <v>0</v>
      </c>
      <c r="P700" s="122">
        <v>0</v>
      </c>
      <c r="Q700" s="23"/>
      <c r="R700" s="335"/>
    </row>
    <row r="701" spans="1:18" ht="12.75">
      <c r="A701" s="67">
        <v>7</v>
      </c>
      <c r="B701" s="96" t="s">
        <v>18</v>
      </c>
      <c r="C701" s="17">
        <v>6</v>
      </c>
      <c r="D701" s="57">
        <v>10</v>
      </c>
      <c r="E701" s="31">
        <v>1.56</v>
      </c>
      <c r="F701" s="32">
        <v>2.6</v>
      </c>
      <c r="G701" s="318">
        <v>1.56</v>
      </c>
      <c r="H701" s="32">
        <v>2.6</v>
      </c>
      <c r="I701" s="31">
        <v>1.52</v>
      </c>
      <c r="J701" s="32">
        <v>2.53</v>
      </c>
      <c r="K701" s="31">
        <v>0</v>
      </c>
      <c r="L701" s="32">
        <v>0</v>
      </c>
      <c r="M701" s="42">
        <v>21</v>
      </c>
      <c r="N701" s="43">
        <v>35</v>
      </c>
      <c r="O701" s="33"/>
      <c r="P701" s="43"/>
      <c r="Q701" s="24"/>
      <c r="R701" s="335"/>
    </row>
    <row r="702" spans="1:18" ht="12.75">
      <c r="A702" s="79">
        <v>701</v>
      </c>
      <c r="B702" s="74" t="s">
        <v>33</v>
      </c>
      <c r="C702" s="56">
        <v>30</v>
      </c>
      <c r="D702" s="57">
        <v>40</v>
      </c>
      <c r="E702" s="107">
        <v>2.28</v>
      </c>
      <c r="F702" s="216">
        <v>3.04</v>
      </c>
      <c r="G702" s="107"/>
      <c r="H702" s="165"/>
      <c r="I702" s="247">
        <v>0.24</v>
      </c>
      <c r="J702" s="216">
        <v>0.36</v>
      </c>
      <c r="K702" s="107">
        <v>14.76</v>
      </c>
      <c r="L702" s="165">
        <v>20.01</v>
      </c>
      <c r="M702" s="196">
        <v>67</v>
      </c>
      <c r="N702" s="344">
        <v>89</v>
      </c>
      <c r="O702" s="111"/>
      <c r="P702" s="217"/>
      <c r="Q702" s="25"/>
      <c r="R702" s="335"/>
    </row>
    <row r="703" spans="1:18" ht="12.75">
      <c r="A703" s="79">
        <v>395</v>
      </c>
      <c r="B703" s="20" t="s">
        <v>13</v>
      </c>
      <c r="C703" s="64">
        <v>170</v>
      </c>
      <c r="D703" s="57">
        <v>200</v>
      </c>
      <c r="E703" s="31">
        <v>3.94</v>
      </c>
      <c r="F703" s="32">
        <v>4.64</v>
      </c>
      <c r="G703" s="31">
        <v>3.27</v>
      </c>
      <c r="H703" s="32">
        <v>3.57</v>
      </c>
      <c r="I703" s="31">
        <v>4.35</v>
      </c>
      <c r="J703" s="32">
        <v>5.12</v>
      </c>
      <c r="K703" s="31">
        <v>14.67</v>
      </c>
      <c r="L703" s="32">
        <v>17.26</v>
      </c>
      <c r="M703" s="42">
        <v>91</v>
      </c>
      <c r="N703" s="43">
        <v>107</v>
      </c>
      <c r="O703" s="42">
        <v>0.2</v>
      </c>
      <c r="P703" s="43">
        <v>0.24</v>
      </c>
      <c r="Q703" s="21"/>
      <c r="R703" s="335"/>
    </row>
    <row r="704" spans="1:18" ht="13.5" thickBot="1">
      <c r="A704" s="200"/>
      <c r="B704" s="81"/>
      <c r="C704" s="694" t="s">
        <v>6</v>
      </c>
      <c r="D704" s="695"/>
      <c r="E704" s="125">
        <f aca="true" t="shared" si="84" ref="E704:P704">SUM(E700:E703)</f>
        <v>10.979999999999999</v>
      </c>
      <c r="F704" s="126">
        <f t="shared" si="84"/>
        <v>14.55</v>
      </c>
      <c r="G704" s="125">
        <f t="shared" si="84"/>
        <v>7.859999999999999</v>
      </c>
      <c r="H704" s="126">
        <f t="shared" si="84"/>
        <v>10.21</v>
      </c>
      <c r="I704" s="125">
        <f t="shared" si="84"/>
        <v>9.6</v>
      </c>
      <c r="J704" s="126">
        <f t="shared" si="84"/>
        <v>12.66</v>
      </c>
      <c r="K704" s="125">
        <f t="shared" si="84"/>
        <v>49.18</v>
      </c>
      <c r="L704" s="126">
        <f t="shared" si="84"/>
        <v>63.61</v>
      </c>
      <c r="M704" s="125">
        <f t="shared" si="84"/>
        <v>316</v>
      </c>
      <c r="N704" s="126">
        <f t="shared" si="84"/>
        <v>412</v>
      </c>
      <c r="O704" s="125">
        <f t="shared" si="84"/>
        <v>0.2</v>
      </c>
      <c r="P704" s="127">
        <f t="shared" si="84"/>
        <v>0.24</v>
      </c>
      <c r="Q704" s="26">
        <f>R704/R727</f>
        <v>0.22393109812365425</v>
      </c>
      <c r="R704" s="339">
        <f>AVERAGE(M704:N704)</f>
        <v>364</v>
      </c>
    </row>
    <row r="705" spans="1:18" ht="15.75">
      <c r="A705" s="430"/>
      <c r="B705" s="183" t="s">
        <v>1</v>
      </c>
      <c r="C705" s="222"/>
      <c r="D705" s="129"/>
      <c r="E705" s="86"/>
      <c r="F705" s="130" t="s">
        <v>7</v>
      </c>
      <c r="G705" s="131"/>
      <c r="H705" s="130"/>
      <c r="I705" s="131"/>
      <c r="J705" s="448"/>
      <c r="K705" s="131"/>
      <c r="L705" s="130" t="s">
        <v>7</v>
      </c>
      <c r="M705" s="447"/>
      <c r="N705" s="129"/>
      <c r="O705" s="86"/>
      <c r="P705" s="132"/>
      <c r="Q705" s="24"/>
      <c r="R705" s="335"/>
    </row>
    <row r="706" spans="1:18" ht="12.75">
      <c r="A706" s="438"/>
      <c r="B706" s="79" t="s">
        <v>142</v>
      </c>
      <c r="C706" s="104">
        <v>100</v>
      </c>
      <c r="D706" s="57">
        <v>90</v>
      </c>
      <c r="E706" s="107">
        <v>0.4</v>
      </c>
      <c r="F706" s="247">
        <v>0.36</v>
      </c>
      <c r="G706" s="107"/>
      <c r="H706" s="250"/>
      <c r="I706" s="107">
        <v>0.5</v>
      </c>
      <c r="J706" s="250">
        <v>0.48</v>
      </c>
      <c r="K706" s="107">
        <v>16.63</v>
      </c>
      <c r="L706" s="201">
        <v>16.04</v>
      </c>
      <c r="M706" s="111">
        <v>67</v>
      </c>
      <c r="N706" s="150">
        <v>65</v>
      </c>
      <c r="O706" s="111">
        <v>5</v>
      </c>
      <c r="P706" s="150">
        <v>4.5</v>
      </c>
      <c r="Q706" s="24"/>
      <c r="R706" s="335"/>
    </row>
    <row r="707" spans="1:18" ht="13.5" thickBot="1">
      <c r="A707" s="200"/>
      <c r="B707" s="81"/>
      <c r="C707" s="694" t="s">
        <v>6</v>
      </c>
      <c r="D707" s="695"/>
      <c r="E707" s="139">
        <f>SUM(E706:E706)</f>
        <v>0.4</v>
      </c>
      <c r="F707" s="458">
        <f>SUM(F706:F706)</f>
        <v>0.36</v>
      </c>
      <c r="G707" s="125"/>
      <c r="H707" s="126"/>
      <c r="I707" s="139">
        <f aca="true" t="shared" si="85" ref="I707:P707">SUM(I706:I706)</f>
        <v>0.5</v>
      </c>
      <c r="J707" s="477">
        <f t="shared" si="85"/>
        <v>0.48</v>
      </c>
      <c r="K707" s="139">
        <f t="shared" si="85"/>
        <v>16.63</v>
      </c>
      <c r="L707" s="330">
        <f t="shared" si="85"/>
        <v>16.04</v>
      </c>
      <c r="M707" s="139">
        <f t="shared" si="85"/>
        <v>67</v>
      </c>
      <c r="N707" s="458">
        <f t="shared" si="85"/>
        <v>65</v>
      </c>
      <c r="O707" s="139">
        <f t="shared" si="85"/>
        <v>5</v>
      </c>
      <c r="P707" s="330">
        <f t="shared" si="85"/>
        <v>4.5</v>
      </c>
      <c r="Q707" s="26">
        <f>R707/R727</f>
        <v>0.04060289141802522</v>
      </c>
      <c r="R707" s="338">
        <f>AVERAGE(M707:N707)</f>
        <v>66</v>
      </c>
    </row>
    <row r="708" spans="1:18" ht="15.75">
      <c r="A708" s="430"/>
      <c r="B708" s="183" t="s">
        <v>2</v>
      </c>
      <c r="C708" s="222"/>
      <c r="D708" s="129"/>
      <c r="E708" s="154"/>
      <c r="F708" s="155"/>
      <c r="G708" s="207"/>
      <c r="H708" s="210"/>
      <c r="I708" s="156"/>
      <c r="J708" s="155"/>
      <c r="K708" s="207"/>
      <c r="L708" s="210"/>
      <c r="M708" s="156"/>
      <c r="N708" s="149"/>
      <c r="O708" s="148"/>
      <c r="P708" s="158"/>
      <c r="Q708" s="27"/>
      <c r="R708" s="335"/>
    </row>
    <row r="709" spans="1:18" ht="25.5">
      <c r="A709" s="478" t="s">
        <v>100</v>
      </c>
      <c r="B709" s="479" t="s">
        <v>235</v>
      </c>
      <c r="C709" s="480">
        <v>40</v>
      </c>
      <c r="D709" s="481">
        <v>60</v>
      </c>
      <c r="E709" s="107">
        <v>0.4</v>
      </c>
      <c r="F709" s="250">
        <v>0.6</v>
      </c>
      <c r="G709" s="107"/>
      <c r="H709" s="250"/>
      <c r="I709" s="107">
        <v>2.2</v>
      </c>
      <c r="J709" s="250">
        <v>3.2</v>
      </c>
      <c r="K709" s="107">
        <v>1.8</v>
      </c>
      <c r="L709" s="250">
        <v>2.7</v>
      </c>
      <c r="M709" s="110">
        <v>29</v>
      </c>
      <c r="N709" s="159">
        <v>43</v>
      </c>
      <c r="O709" s="111">
        <v>6.7</v>
      </c>
      <c r="P709" s="150">
        <v>10.05</v>
      </c>
      <c r="Q709" s="27"/>
      <c r="R709" s="335"/>
    </row>
    <row r="710" spans="1:18" ht="12.75">
      <c r="A710" s="354">
        <v>83</v>
      </c>
      <c r="B710" s="96" t="s">
        <v>236</v>
      </c>
      <c r="C710" s="433">
        <v>150</v>
      </c>
      <c r="D710" s="59">
        <v>200</v>
      </c>
      <c r="E710" s="258">
        <v>1.56</v>
      </c>
      <c r="F710" s="259">
        <v>2.08</v>
      </c>
      <c r="G710" s="107">
        <v>1.24</v>
      </c>
      <c r="H710" s="250">
        <v>1.65</v>
      </c>
      <c r="I710" s="258">
        <v>2.35</v>
      </c>
      <c r="J710" s="259">
        <v>3.13</v>
      </c>
      <c r="K710" s="258">
        <v>9.65</v>
      </c>
      <c r="L710" s="259">
        <v>12.86</v>
      </c>
      <c r="M710" s="258">
        <v>72</v>
      </c>
      <c r="N710" s="264">
        <v>96</v>
      </c>
      <c r="O710" s="111">
        <v>4.43</v>
      </c>
      <c r="P710" s="150">
        <v>5.9</v>
      </c>
      <c r="Q710" s="27"/>
      <c r="R710" s="335"/>
    </row>
    <row r="711" spans="1:18" ht="12.75">
      <c r="A711" s="354">
        <v>277</v>
      </c>
      <c r="B711" s="96" t="s">
        <v>237</v>
      </c>
      <c r="C711" s="433">
        <v>60</v>
      </c>
      <c r="D711" s="59">
        <v>70</v>
      </c>
      <c r="E711" s="160">
        <v>5.63</v>
      </c>
      <c r="F711" s="161">
        <v>6.43</v>
      </c>
      <c r="G711" s="247">
        <v>5.23</v>
      </c>
      <c r="H711" s="253">
        <v>6.32</v>
      </c>
      <c r="I711" s="278">
        <v>5.21</v>
      </c>
      <c r="J711" s="279">
        <v>5.95</v>
      </c>
      <c r="K711" s="251">
        <v>3.43</v>
      </c>
      <c r="L711" s="252">
        <v>3.92</v>
      </c>
      <c r="M711" s="482">
        <v>109</v>
      </c>
      <c r="N711" s="483">
        <v>125</v>
      </c>
      <c r="O711" s="111">
        <v>0.48</v>
      </c>
      <c r="P711" s="150">
        <v>0.55</v>
      </c>
      <c r="Q711" s="27"/>
      <c r="R711" s="335"/>
    </row>
    <row r="712" spans="1:18" ht="12.75">
      <c r="A712" s="354">
        <v>204</v>
      </c>
      <c r="B712" s="484" t="s">
        <v>238</v>
      </c>
      <c r="C712" s="433">
        <v>110</v>
      </c>
      <c r="D712" s="44">
        <v>130</v>
      </c>
      <c r="E712" s="164">
        <v>2.28</v>
      </c>
      <c r="F712" s="165">
        <v>2.96</v>
      </c>
      <c r="G712" s="247">
        <v>0.03</v>
      </c>
      <c r="H712" s="253">
        <v>0.04</v>
      </c>
      <c r="I712" s="164">
        <v>3.84</v>
      </c>
      <c r="J712" s="165">
        <v>4.9</v>
      </c>
      <c r="K712" s="212">
        <v>19.32</v>
      </c>
      <c r="L712" s="212">
        <v>22.84</v>
      </c>
      <c r="M712" s="166">
        <v>123</v>
      </c>
      <c r="N712" s="167">
        <v>146</v>
      </c>
      <c r="O712" s="111"/>
      <c r="P712" s="150"/>
      <c r="Q712" s="27"/>
      <c r="R712" s="335"/>
    </row>
    <row r="713" spans="1:18" ht="12.75">
      <c r="A713" s="354">
        <v>372</v>
      </c>
      <c r="B713" s="79" t="s">
        <v>239</v>
      </c>
      <c r="C713" s="418">
        <v>150</v>
      </c>
      <c r="D713" s="485">
        <v>200</v>
      </c>
      <c r="E713" s="107">
        <v>0.33</v>
      </c>
      <c r="F713" s="326">
        <v>0.59</v>
      </c>
      <c r="G713" s="247"/>
      <c r="H713" s="261"/>
      <c r="I713" s="107">
        <v>0.02</v>
      </c>
      <c r="J713" s="326">
        <v>0.04</v>
      </c>
      <c r="K713" s="247">
        <v>20.82</v>
      </c>
      <c r="L713" s="261">
        <v>35.01</v>
      </c>
      <c r="M713" s="111">
        <v>85</v>
      </c>
      <c r="N713" s="301">
        <v>115</v>
      </c>
      <c r="O713" s="111">
        <v>0.3</v>
      </c>
      <c r="P713" s="301">
        <v>0.4</v>
      </c>
      <c r="Q713" s="27"/>
      <c r="R713" s="335"/>
    </row>
    <row r="714" spans="1:18" ht="12.75">
      <c r="A714" s="354">
        <v>700</v>
      </c>
      <c r="B714" s="85" t="s">
        <v>14</v>
      </c>
      <c r="C714" s="17">
        <v>40</v>
      </c>
      <c r="D714" s="63">
        <v>50</v>
      </c>
      <c r="E714" s="107">
        <v>3.2</v>
      </c>
      <c r="F714" s="165">
        <v>4</v>
      </c>
      <c r="G714" s="212"/>
      <c r="H714" s="216"/>
      <c r="I714" s="164">
        <v>0.53</v>
      </c>
      <c r="J714" s="165">
        <v>0.66</v>
      </c>
      <c r="K714" s="212">
        <v>15.08</v>
      </c>
      <c r="L714" s="216">
        <v>18.85</v>
      </c>
      <c r="M714" s="166">
        <v>80</v>
      </c>
      <c r="N714" s="167">
        <v>100</v>
      </c>
      <c r="O714" s="302"/>
      <c r="P714" s="173"/>
      <c r="Q714" s="21"/>
      <c r="R714" s="335"/>
    </row>
    <row r="715" spans="1:18" ht="13.5" thickBot="1">
      <c r="A715" s="200"/>
      <c r="B715" s="81"/>
      <c r="C715" s="694" t="s">
        <v>6</v>
      </c>
      <c r="D715" s="695"/>
      <c r="E715" s="151">
        <f aca="true" t="shared" si="86" ref="E715:O715">SUM(E709:E714)</f>
        <v>13.399999999999999</v>
      </c>
      <c r="F715" s="152">
        <f t="shared" si="86"/>
        <v>16.66</v>
      </c>
      <c r="G715" s="202">
        <f t="shared" si="86"/>
        <v>6.500000000000001</v>
      </c>
      <c r="H715" s="206">
        <f t="shared" si="86"/>
        <v>8.01</v>
      </c>
      <c r="I715" s="151">
        <f t="shared" si="86"/>
        <v>14.15</v>
      </c>
      <c r="J715" s="152">
        <f t="shared" si="86"/>
        <v>17.88</v>
      </c>
      <c r="K715" s="202">
        <f t="shared" si="86"/>
        <v>70.10000000000001</v>
      </c>
      <c r="L715" s="206">
        <f t="shared" si="86"/>
        <v>96.17999999999998</v>
      </c>
      <c r="M715" s="151">
        <f t="shared" si="86"/>
        <v>498</v>
      </c>
      <c r="N715" s="152">
        <f t="shared" si="86"/>
        <v>625</v>
      </c>
      <c r="O715" s="151">
        <f t="shared" si="86"/>
        <v>11.91</v>
      </c>
      <c r="P715" s="152">
        <f>SUM(P709:P714)</f>
        <v>16.9</v>
      </c>
      <c r="Q715" s="26">
        <f>R715/R727</f>
        <v>0.34543217471547216</v>
      </c>
      <c r="R715" s="339">
        <f>AVERAGE(M715:N715)</f>
        <v>561.5</v>
      </c>
    </row>
    <row r="716" spans="1:18" ht="15.75">
      <c r="A716" s="430"/>
      <c r="B716" s="183" t="s">
        <v>54</v>
      </c>
      <c r="C716" s="222"/>
      <c r="D716" s="129"/>
      <c r="E716" s="86"/>
      <c r="F716" s="130"/>
      <c r="G716" s="447"/>
      <c r="H716" s="448"/>
      <c r="I716" s="131"/>
      <c r="J716" s="130"/>
      <c r="K716" s="447"/>
      <c r="L716" s="448"/>
      <c r="M716" s="131"/>
      <c r="N716" s="124"/>
      <c r="O716" s="486"/>
      <c r="P716" s="132"/>
      <c r="Q716" s="26"/>
      <c r="R716" s="335"/>
    </row>
    <row r="717" spans="1:18" ht="12.75">
      <c r="A717" s="354">
        <v>401</v>
      </c>
      <c r="B717" s="79" t="s">
        <v>82</v>
      </c>
      <c r="C717" s="418">
        <v>150</v>
      </c>
      <c r="D717" s="44">
        <v>180</v>
      </c>
      <c r="E717" s="31">
        <v>4.05</v>
      </c>
      <c r="F717" s="32">
        <v>4.86</v>
      </c>
      <c r="G717" s="15">
        <v>4.05</v>
      </c>
      <c r="H717" s="205">
        <v>4.86</v>
      </c>
      <c r="I717" s="31">
        <v>4.75</v>
      </c>
      <c r="J717" s="32">
        <v>5.76</v>
      </c>
      <c r="K717" s="15">
        <v>11.2</v>
      </c>
      <c r="L717" s="205">
        <v>13.44</v>
      </c>
      <c r="M717" s="42">
        <v>95</v>
      </c>
      <c r="N717" s="43">
        <v>114</v>
      </c>
      <c r="O717" s="193">
        <v>1.35</v>
      </c>
      <c r="P717" s="43">
        <v>1.62</v>
      </c>
      <c r="Q717" s="26"/>
      <c r="R717" s="335"/>
    </row>
    <row r="718" spans="1:18" ht="12.75">
      <c r="A718" s="79"/>
      <c r="B718" s="75" t="s">
        <v>165</v>
      </c>
      <c r="C718" s="54" t="s">
        <v>172</v>
      </c>
      <c r="D718" s="55" t="s">
        <v>173</v>
      </c>
      <c r="E718" s="107">
        <v>1.97</v>
      </c>
      <c r="F718" s="165">
        <v>2.38</v>
      </c>
      <c r="G718" s="107">
        <v>0.06</v>
      </c>
      <c r="H718" s="165">
        <v>0.1</v>
      </c>
      <c r="I718" s="107">
        <v>3.31</v>
      </c>
      <c r="J718" s="165">
        <v>5.33</v>
      </c>
      <c r="K718" s="107">
        <v>15.26</v>
      </c>
      <c r="L718" s="165">
        <v>21.21</v>
      </c>
      <c r="M718" s="111">
        <v>90</v>
      </c>
      <c r="N718" s="167">
        <v>117</v>
      </c>
      <c r="O718" s="111"/>
      <c r="P718" s="217"/>
      <c r="Q718" s="28"/>
      <c r="R718" s="335"/>
    </row>
    <row r="719" spans="1:18" ht="13.5" thickBot="1">
      <c r="A719" s="200"/>
      <c r="B719" s="81"/>
      <c r="C719" s="694" t="s">
        <v>6</v>
      </c>
      <c r="D719" s="695"/>
      <c r="E719" s="133">
        <f aca="true" t="shared" si="87" ref="E719:P719">SUM(E717:E718)</f>
        <v>6.02</v>
      </c>
      <c r="F719" s="134">
        <f t="shared" si="87"/>
        <v>7.24</v>
      </c>
      <c r="G719" s="487">
        <f t="shared" si="87"/>
        <v>4.109999999999999</v>
      </c>
      <c r="H719" s="488">
        <f t="shared" si="87"/>
        <v>4.96</v>
      </c>
      <c r="I719" s="133">
        <f t="shared" si="87"/>
        <v>8.06</v>
      </c>
      <c r="J719" s="134">
        <f t="shared" si="87"/>
        <v>11.09</v>
      </c>
      <c r="K719" s="487">
        <f t="shared" si="87"/>
        <v>26.46</v>
      </c>
      <c r="L719" s="488">
        <f t="shared" si="87"/>
        <v>34.65</v>
      </c>
      <c r="M719" s="133">
        <f t="shared" si="87"/>
        <v>185</v>
      </c>
      <c r="N719" s="134">
        <f t="shared" si="87"/>
        <v>231</v>
      </c>
      <c r="O719" s="487">
        <f t="shared" si="87"/>
        <v>1.35</v>
      </c>
      <c r="P719" s="134">
        <f t="shared" si="87"/>
        <v>1.62</v>
      </c>
      <c r="Q719" s="26">
        <f>R719/R727</f>
        <v>0.127960627499231</v>
      </c>
      <c r="R719" s="339">
        <f>AVERAGE(M719:N719)</f>
        <v>208</v>
      </c>
    </row>
    <row r="720" spans="1:18" ht="15.75">
      <c r="A720" s="430"/>
      <c r="B720" s="183" t="s">
        <v>53</v>
      </c>
      <c r="C720" s="222"/>
      <c r="D720" s="129"/>
      <c r="E720" s="86"/>
      <c r="F720" s="130"/>
      <c r="G720" s="447"/>
      <c r="H720" s="448"/>
      <c r="I720" s="131"/>
      <c r="J720" s="130"/>
      <c r="K720" s="447"/>
      <c r="L720" s="448"/>
      <c r="M720" s="131"/>
      <c r="N720" s="124"/>
      <c r="O720" s="123"/>
      <c r="P720" s="132"/>
      <c r="Q720" s="27"/>
      <c r="R720" s="335"/>
    </row>
    <row r="721" spans="1:18" ht="25.5">
      <c r="A721" s="489" t="s">
        <v>77</v>
      </c>
      <c r="B721" s="474" t="s">
        <v>240</v>
      </c>
      <c r="C721" s="60">
        <v>40</v>
      </c>
      <c r="D721" s="61">
        <v>60</v>
      </c>
      <c r="E721" s="15">
        <v>1.13</v>
      </c>
      <c r="F721" s="205">
        <v>1.69</v>
      </c>
      <c r="G721" s="31"/>
      <c r="H721" s="32"/>
      <c r="I721" s="15">
        <v>2.5</v>
      </c>
      <c r="J721" s="205">
        <v>3.5</v>
      </c>
      <c r="K721" s="31">
        <v>2.5</v>
      </c>
      <c r="L721" s="32">
        <v>3.75</v>
      </c>
      <c r="M721" s="193">
        <v>36</v>
      </c>
      <c r="N721" s="466">
        <v>54</v>
      </c>
      <c r="O721" s="169">
        <v>2.5</v>
      </c>
      <c r="P721" s="373">
        <v>3.75</v>
      </c>
      <c r="Q721" s="27"/>
      <c r="R721" s="335"/>
    </row>
    <row r="722" spans="1:18" ht="12.75">
      <c r="A722" s="354">
        <v>249</v>
      </c>
      <c r="B722" s="85" t="s">
        <v>241</v>
      </c>
      <c r="C722" s="223" t="s">
        <v>242</v>
      </c>
      <c r="D722" s="66" t="s">
        <v>243</v>
      </c>
      <c r="E722" s="31">
        <v>7.48</v>
      </c>
      <c r="F722" s="32">
        <v>9.35</v>
      </c>
      <c r="G722" s="490">
        <v>7.48</v>
      </c>
      <c r="H722" s="491">
        <v>9.35</v>
      </c>
      <c r="I722" s="31">
        <v>6.08</v>
      </c>
      <c r="J722" s="32">
        <v>7.6</v>
      </c>
      <c r="K722" s="15">
        <v>3.21</v>
      </c>
      <c r="L722" s="205">
        <v>4.01</v>
      </c>
      <c r="M722" s="42">
        <v>123</v>
      </c>
      <c r="N722" s="43">
        <v>154</v>
      </c>
      <c r="O722" s="51">
        <v>0.82</v>
      </c>
      <c r="P722" s="52">
        <v>1.03</v>
      </c>
      <c r="Q722" s="27"/>
      <c r="R722" s="335"/>
    </row>
    <row r="723" spans="1:18" ht="12.75">
      <c r="A723" s="79">
        <v>204</v>
      </c>
      <c r="B723" s="146" t="s">
        <v>66</v>
      </c>
      <c r="C723" s="234">
        <v>110</v>
      </c>
      <c r="D723" s="99">
        <v>130</v>
      </c>
      <c r="E723" s="36">
        <v>2.5</v>
      </c>
      <c r="F723" s="37">
        <v>2.96</v>
      </c>
      <c r="G723" s="31">
        <v>1.99</v>
      </c>
      <c r="H723" s="32">
        <v>2.36</v>
      </c>
      <c r="I723" s="36">
        <v>4.22</v>
      </c>
      <c r="J723" s="37">
        <v>4.99</v>
      </c>
      <c r="K723" s="36">
        <v>14.1</v>
      </c>
      <c r="L723" s="37">
        <v>16.52</v>
      </c>
      <c r="M723" s="36">
        <v>113</v>
      </c>
      <c r="N723" s="37">
        <v>133</v>
      </c>
      <c r="O723" s="42">
        <v>10.5</v>
      </c>
      <c r="P723" s="43">
        <v>13.65</v>
      </c>
      <c r="Q723" s="27"/>
      <c r="R723" s="335"/>
    </row>
    <row r="724" spans="1:18" ht="12.75">
      <c r="A724" s="354"/>
      <c r="B724" s="85" t="s">
        <v>244</v>
      </c>
      <c r="C724" s="492">
        <v>10</v>
      </c>
      <c r="D724" s="493">
        <v>30</v>
      </c>
      <c r="E724" s="31">
        <v>2.75</v>
      </c>
      <c r="F724" s="32">
        <v>3.76</v>
      </c>
      <c r="G724" s="490"/>
      <c r="H724" s="363"/>
      <c r="I724" s="31">
        <v>3.54</v>
      </c>
      <c r="J724" s="214">
        <v>4.23</v>
      </c>
      <c r="K724" s="15">
        <v>8.8</v>
      </c>
      <c r="L724" s="205">
        <v>16.31</v>
      </c>
      <c r="M724" s="42">
        <v>42</v>
      </c>
      <c r="N724" s="97">
        <v>84</v>
      </c>
      <c r="O724" s="42"/>
      <c r="P724" s="97"/>
      <c r="Q724" s="27"/>
      <c r="R724" s="335"/>
    </row>
    <row r="725" spans="1:18" ht="12.75">
      <c r="A725" s="359">
        <v>393</v>
      </c>
      <c r="B725" s="224" t="s">
        <v>12</v>
      </c>
      <c r="C725" s="360">
        <v>170</v>
      </c>
      <c r="D725" s="4">
        <v>200</v>
      </c>
      <c r="E725" s="40">
        <v>0.16</v>
      </c>
      <c r="F725" s="41">
        <v>0.19</v>
      </c>
      <c r="G725" s="107"/>
      <c r="H725" s="250"/>
      <c r="I725" s="40">
        <v>0.02</v>
      </c>
      <c r="J725" s="41">
        <v>0.03</v>
      </c>
      <c r="K725" s="40">
        <v>12.85</v>
      </c>
      <c r="L725" s="41">
        <v>15.12</v>
      </c>
      <c r="M725" s="40">
        <v>52</v>
      </c>
      <c r="N725" s="174">
        <v>61</v>
      </c>
      <c r="O725" s="111">
        <v>2.13</v>
      </c>
      <c r="P725" s="97">
        <v>2.84</v>
      </c>
      <c r="Q725" s="21"/>
      <c r="R725" s="335"/>
    </row>
    <row r="726" spans="1:18" ht="13.5" thickBot="1">
      <c r="A726" s="200"/>
      <c r="B726" s="81"/>
      <c r="C726" s="694" t="s">
        <v>6</v>
      </c>
      <c r="D726" s="695"/>
      <c r="E726" s="139">
        <f aca="true" t="shared" si="88" ref="E726:P726">SUM(E721:E725)</f>
        <v>14.02</v>
      </c>
      <c r="F726" s="330">
        <f t="shared" si="88"/>
        <v>17.95</v>
      </c>
      <c r="G726" s="139">
        <f t="shared" si="88"/>
        <v>9.47</v>
      </c>
      <c r="H726" s="330">
        <f t="shared" si="88"/>
        <v>11.709999999999999</v>
      </c>
      <c r="I726" s="139">
        <f t="shared" si="88"/>
        <v>16.36</v>
      </c>
      <c r="J726" s="330">
        <f t="shared" si="88"/>
        <v>20.35</v>
      </c>
      <c r="K726" s="139">
        <f t="shared" si="88"/>
        <v>41.46</v>
      </c>
      <c r="L726" s="330">
        <f t="shared" si="88"/>
        <v>55.71</v>
      </c>
      <c r="M726" s="139">
        <f t="shared" si="88"/>
        <v>366</v>
      </c>
      <c r="N726" s="330">
        <f t="shared" si="88"/>
        <v>486</v>
      </c>
      <c r="O726" s="139">
        <f t="shared" si="88"/>
        <v>15.95</v>
      </c>
      <c r="P726" s="330">
        <f t="shared" si="88"/>
        <v>21.27</v>
      </c>
      <c r="Q726" s="26">
        <f>R726/R727</f>
        <v>0.26207320824361735</v>
      </c>
      <c r="R726" s="341">
        <f>AVERAGE(M726:N726)</f>
        <v>426</v>
      </c>
    </row>
    <row r="727" spans="1:18" ht="13.5" thickBot="1">
      <c r="A727" s="494"/>
      <c r="B727" s="495"/>
      <c r="C727" s="717" t="s">
        <v>15</v>
      </c>
      <c r="D727" s="718"/>
      <c r="E727" s="136">
        <f aca="true" t="shared" si="89" ref="E727:Q727">SUM(E704+E707+E715+E719+E726)</f>
        <v>44.81999999999999</v>
      </c>
      <c r="F727" s="137">
        <f t="shared" si="89"/>
        <v>56.760000000000005</v>
      </c>
      <c r="G727" s="136">
        <f t="shared" si="89"/>
        <v>27.939999999999998</v>
      </c>
      <c r="H727" s="137">
        <f t="shared" si="89"/>
        <v>34.89</v>
      </c>
      <c r="I727" s="136">
        <f t="shared" si="89"/>
        <v>48.67</v>
      </c>
      <c r="J727" s="137">
        <f t="shared" si="89"/>
        <v>62.46</v>
      </c>
      <c r="K727" s="136">
        <f t="shared" si="89"/>
        <v>203.83000000000004</v>
      </c>
      <c r="L727" s="137">
        <f t="shared" si="89"/>
        <v>266.19</v>
      </c>
      <c r="M727" s="170">
        <f t="shared" si="89"/>
        <v>1432</v>
      </c>
      <c r="N727" s="171">
        <f t="shared" si="89"/>
        <v>1819</v>
      </c>
      <c r="O727" s="136">
        <f t="shared" si="89"/>
        <v>34.41</v>
      </c>
      <c r="P727" s="138">
        <f t="shared" si="89"/>
        <v>44.53</v>
      </c>
      <c r="Q727" s="29">
        <f t="shared" si="89"/>
        <v>1</v>
      </c>
      <c r="R727" s="337">
        <f>AVERAGE(M727:N727)</f>
        <v>1625.5</v>
      </c>
    </row>
    <row r="728" spans="1:18" ht="13.5" thickBot="1">
      <c r="A728" s="686"/>
      <c r="B728" s="687"/>
      <c r="C728" s="687"/>
      <c r="D728" s="687"/>
      <c r="E728" s="687"/>
      <c r="F728" s="687"/>
      <c r="G728" s="687"/>
      <c r="H728" s="687"/>
      <c r="I728" s="687"/>
      <c r="J728" s="687"/>
      <c r="K728" s="687"/>
      <c r="L728" s="687"/>
      <c r="M728" s="687"/>
      <c r="N728" s="687"/>
      <c r="O728" s="687"/>
      <c r="P728" s="688"/>
      <c r="Q728" s="13"/>
      <c r="R728" s="335"/>
    </row>
    <row r="729" spans="1:18" ht="12.75">
      <c r="A729" s="86"/>
      <c r="B729" s="689" t="s">
        <v>26</v>
      </c>
      <c r="C729" s="690"/>
      <c r="D729" s="691"/>
      <c r="E729" s="87">
        <v>42</v>
      </c>
      <c r="F729" s="87">
        <v>54</v>
      </c>
      <c r="G729" s="87">
        <f>E729*Q730/C730</f>
        <v>27.3</v>
      </c>
      <c r="H729" s="87">
        <f>F729*Q729/C730</f>
        <v>32.4</v>
      </c>
      <c r="I729" s="87">
        <v>47</v>
      </c>
      <c r="J729" s="87">
        <v>60</v>
      </c>
      <c r="K729" s="87">
        <v>203</v>
      </c>
      <c r="L729" s="88">
        <v>261</v>
      </c>
      <c r="M729" s="89">
        <v>1400</v>
      </c>
      <c r="N729" s="90">
        <v>1800</v>
      </c>
      <c r="O729" s="90">
        <v>45</v>
      </c>
      <c r="P729" s="91">
        <v>50</v>
      </c>
      <c r="Q729" s="332">
        <v>60</v>
      </c>
      <c r="R729" s="335"/>
    </row>
    <row r="730" spans="1:18" ht="13.5" thickBot="1">
      <c r="A730" s="92"/>
      <c r="B730" s="93" t="s">
        <v>28</v>
      </c>
      <c r="C730" s="692">
        <v>100</v>
      </c>
      <c r="D730" s="693"/>
      <c r="E730" s="557">
        <f>E727*C730/E729-C730</f>
        <v>6.714285714285694</v>
      </c>
      <c r="F730" s="557">
        <f>F727*C730/F729-C730</f>
        <v>5.1111111111111285</v>
      </c>
      <c r="G730" s="557">
        <f>G727*C730/G729-C730</f>
        <v>2.344322344322336</v>
      </c>
      <c r="H730" s="557">
        <f>H727*C730/H729-C730</f>
        <v>7.6851851851851904</v>
      </c>
      <c r="I730" s="557">
        <f>I727*C730/I729-C730</f>
        <v>3.5531914893617085</v>
      </c>
      <c r="J730" s="557">
        <f>J727*C730/J729-C730</f>
        <v>4.099999999999994</v>
      </c>
      <c r="K730" s="557">
        <f>K727*C730/K729-C730</f>
        <v>0.40886699507390745</v>
      </c>
      <c r="L730" s="558">
        <f>L727*C730/L729-C730</f>
        <v>1.988505747126439</v>
      </c>
      <c r="M730" s="557">
        <f>M727*C730/M729-C730</f>
        <v>2.285714285714292</v>
      </c>
      <c r="N730" s="557">
        <f>N727*C730/N729-C730</f>
        <v>1.0555555555555571</v>
      </c>
      <c r="O730" s="557">
        <f>O727*C730/O729-C730</f>
        <v>-23.533333333333346</v>
      </c>
      <c r="P730" s="559">
        <f>P727*C730/P729-C730</f>
        <v>-10.939999999999998</v>
      </c>
      <c r="Q730" s="334">
        <v>65</v>
      </c>
      <c r="R730" s="335"/>
    </row>
    <row r="743" spans="1:17" ht="15.75">
      <c r="A743" s="30"/>
      <c r="B743" s="5"/>
      <c r="C743" s="5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30"/>
    </row>
    <row r="744" spans="2:16" ht="16.5" thickBot="1">
      <c r="B744" s="5"/>
      <c r="C744" s="5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</row>
    <row r="745" spans="1:17" ht="51.75" thickBot="1">
      <c r="A745" s="83" t="s">
        <v>88</v>
      </c>
      <c r="B745" s="142" t="s">
        <v>22</v>
      </c>
      <c r="C745" s="725" t="s">
        <v>23</v>
      </c>
      <c r="D745" s="720"/>
      <c r="E745" s="725" t="s">
        <v>24</v>
      </c>
      <c r="F745" s="726"/>
      <c r="G745" s="726"/>
      <c r="H745" s="726"/>
      <c r="I745" s="726"/>
      <c r="J745" s="726"/>
      <c r="K745" s="726"/>
      <c r="L745" s="704"/>
      <c r="M745" s="696" t="s">
        <v>25</v>
      </c>
      <c r="N745" s="697"/>
      <c r="O745" s="727" t="s">
        <v>50</v>
      </c>
      <c r="P745" s="728"/>
      <c r="Q745" s="12"/>
    </row>
    <row r="746" spans="1:17" ht="13.5" thickBot="1">
      <c r="A746" s="674" t="s">
        <v>245</v>
      </c>
      <c r="B746" s="675"/>
      <c r="C746" s="721"/>
      <c r="D746" s="722"/>
      <c r="E746" s="733" t="s">
        <v>8</v>
      </c>
      <c r="F746" s="734"/>
      <c r="G746" s="734"/>
      <c r="H746" s="735"/>
      <c r="I746" s="736" t="s">
        <v>9</v>
      </c>
      <c r="J746" s="737"/>
      <c r="K746" s="736" t="s">
        <v>10</v>
      </c>
      <c r="L746" s="737"/>
      <c r="M746" s="698"/>
      <c r="N746" s="688"/>
      <c r="O746" s="729"/>
      <c r="P746" s="730"/>
      <c r="Q746" s="21"/>
    </row>
    <row r="747" spans="1:17" ht="13.5" thickBot="1">
      <c r="A747" s="676"/>
      <c r="B747" s="677"/>
      <c r="C747" s="723"/>
      <c r="D747" s="724"/>
      <c r="E747" s="703" t="s">
        <v>29</v>
      </c>
      <c r="F747" s="704"/>
      <c r="G747" s="705" t="s">
        <v>30</v>
      </c>
      <c r="H747" s="706"/>
      <c r="I747" s="738"/>
      <c r="J747" s="706"/>
      <c r="K747" s="739"/>
      <c r="L747" s="740"/>
      <c r="M747" s="699"/>
      <c r="N747" s="700"/>
      <c r="O747" s="731"/>
      <c r="P747" s="732"/>
      <c r="Q747" s="22"/>
    </row>
    <row r="748" spans="1:18" ht="16.5" thickBot="1">
      <c r="A748" s="77"/>
      <c r="B748" s="180" t="s">
        <v>0</v>
      </c>
      <c r="C748" s="72" t="s">
        <v>86</v>
      </c>
      <c r="D748" s="71" t="s">
        <v>87</v>
      </c>
      <c r="E748" s="70" t="s">
        <v>86</v>
      </c>
      <c r="F748" s="71" t="s">
        <v>87</v>
      </c>
      <c r="G748" s="72" t="s">
        <v>86</v>
      </c>
      <c r="H748" s="71" t="s">
        <v>87</v>
      </c>
      <c r="I748" s="70" t="s">
        <v>86</v>
      </c>
      <c r="J748" s="71" t="s">
        <v>87</v>
      </c>
      <c r="K748" s="70" t="s">
        <v>86</v>
      </c>
      <c r="L748" s="71" t="s">
        <v>87</v>
      </c>
      <c r="M748" s="70" t="s">
        <v>86</v>
      </c>
      <c r="N748" s="71" t="s">
        <v>87</v>
      </c>
      <c r="O748" s="70" t="s">
        <v>86</v>
      </c>
      <c r="P748" s="71" t="s">
        <v>87</v>
      </c>
      <c r="Q748" s="22"/>
      <c r="R748" s="335"/>
    </row>
    <row r="749" spans="1:18" ht="12.75">
      <c r="A749" s="80" t="s">
        <v>70</v>
      </c>
      <c r="B749" s="76" t="s">
        <v>41</v>
      </c>
      <c r="C749" s="306">
        <v>150</v>
      </c>
      <c r="D749" s="66">
        <v>200</v>
      </c>
      <c r="E749" s="251">
        <v>4.5</v>
      </c>
      <c r="F749" s="252">
        <v>6</v>
      </c>
      <c r="G749" s="169">
        <v>3.53</v>
      </c>
      <c r="H749" s="168">
        <v>3.68</v>
      </c>
      <c r="I749" s="251">
        <v>4.56</v>
      </c>
      <c r="J749" s="252">
        <v>6.08</v>
      </c>
      <c r="K749" s="160">
        <v>23.31</v>
      </c>
      <c r="L749" s="161">
        <v>31.08</v>
      </c>
      <c r="M749" s="254">
        <v>145</v>
      </c>
      <c r="N749" s="255">
        <v>193</v>
      </c>
      <c r="O749" s="111">
        <v>0</v>
      </c>
      <c r="P749" s="150">
        <v>0</v>
      </c>
      <c r="Q749" s="23"/>
      <c r="R749" s="335"/>
    </row>
    <row r="750" spans="1:18" ht="12.75">
      <c r="A750" s="79">
        <v>7</v>
      </c>
      <c r="B750" s="146" t="s">
        <v>18</v>
      </c>
      <c r="C750" s="56">
        <v>6</v>
      </c>
      <c r="D750" s="57">
        <v>10</v>
      </c>
      <c r="E750" s="31">
        <v>1.56</v>
      </c>
      <c r="F750" s="32">
        <v>2.6</v>
      </c>
      <c r="G750" s="31">
        <v>1.56</v>
      </c>
      <c r="H750" s="32">
        <v>2.6</v>
      </c>
      <c r="I750" s="31">
        <v>1.52</v>
      </c>
      <c r="J750" s="32">
        <v>2.53</v>
      </c>
      <c r="K750" s="31">
        <v>0</v>
      </c>
      <c r="L750" s="32">
        <v>0</v>
      </c>
      <c r="M750" s="42">
        <v>21</v>
      </c>
      <c r="N750" s="43">
        <v>35</v>
      </c>
      <c r="O750" s="42"/>
      <c r="P750" s="43"/>
      <c r="Q750" s="24"/>
      <c r="R750" s="335"/>
    </row>
    <row r="751" spans="1:18" ht="12.75">
      <c r="A751" s="79">
        <v>701</v>
      </c>
      <c r="B751" s="75" t="s">
        <v>33</v>
      </c>
      <c r="C751" s="68">
        <v>25</v>
      </c>
      <c r="D751" s="69">
        <v>30</v>
      </c>
      <c r="E751" s="31">
        <v>1.9</v>
      </c>
      <c r="F751" s="32">
        <v>2.28</v>
      </c>
      <c r="G751" s="31"/>
      <c r="H751" s="32"/>
      <c r="I751" s="31">
        <v>0.23</v>
      </c>
      <c r="J751" s="32">
        <v>0.27</v>
      </c>
      <c r="K751" s="31">
        <v>11.68</v>
      </c>
      <c r="L751" s="32">
        <v>14.01</v>
      </c>
      <c r="M751" s="42">
        <v>53</v>
      </c>
      <c r="N751" s="43">
        <v>64</v>
      </c>
      <c r="O751" s="49"/>
      <c r="P751" s="50"/>
      <c r="Q751" s="25"/>
      <c r="R751" s="335"/>
    </row>
    <row r="752" spans="1:18" ht="12.75">
      <c r="A752" s="79">
        <v>397</v>
      </c>
      <c r="B752" s="75" t="s">
        <v>11</v>
      </c>
      <c r="C752" s="33">
        <v>170</v>
      </c>
      <c r="D752" s="44">
        <v>200</v>
      </c>
      <c r="E752" s="31">
        <v>4.04</v>
      </c>
      <c r="F752" s="32">
        <v>4.76</v>
      </c>
      <c r="G752" s="31">
        <v>4.04</v>
      </c>
      <c r="H752" s="32">
        <v>4.76</v>
      </c>
      <c r="I752" s="31">
        <v>3.92</v>
      </c>
      <c r="J752" s="32">
        <v>4.61</v>
      </c>
      <c r="K752" s="31">
        <v>15.79</v>
      </c>
      <c r="L752" s="32">
        <v>17.66</v>
      </c>
      <c r="M752" s="42">
        <v>100</v>
      </c>
      <c r="N752" s="43">
        <v>120</v>
      </c>
      <c r="O752" s="42">
        <v>0.2</v>
      </c>
      <c r="P752" s="43">
        <v>0.24</v>
      </c>
      <c r="Q752" s="21"/>
      <c r="R752" s="335"/>
    </row>
    <row r="753" spans="1:18" ht="13.5" thickBot="1">
      <c r="A753" s="81"/>
      <c r="B753" s="144"/>
      <c r="C753" s="712" t="s">
        <v>6</v>
      </c>
      <c r="D753" s="695"/>
      <c r="E753" s="125">
        <f aca="true" t="shared" si="90" ref="E753:P753">SUM(E749:E752)</f>
        <v>12</v>
      </c>
      <c r="F753" s="126">
        <f t="shared" si="90"/>
        <v>15.639999999999999</v>
      </c>
      <c r="G753" s="125">
        <f t="shared" si="90"/>
        <v>9.129999999999999</v>
      </c>
      <c r="H753" s="126">
        <f t="shared" si="90"/>
        <v>11.04</v>
      </c>
      <c r="I753" s="125">
        <f t="shared" si="90"/>
        <v>10.23</v>
      </c>
      <c r="J753" s="126">
        <f t="shared" si="90"/>
        <v>13.489999999999998</v>
      </c>
      <c r="K753" s="125">
        <f t="shared" si="90"/>
        <v>50.779999999999994</v>
      </c>
      <c r="L753" s="126">
        <f t="shared" si="90"/>
        <v>62.75</v>
      </c>
      <c r="M753" s="226">
        <f t="shared" si="90"/>
        <v>319</v>
      </c>
      <c r="N753" s="126">
        <f t="shared" si="90"/>
        <v>412</v>
      </c>
      <c r="O753" s="125">
        <f t="shared" si="90"/>
        <v>0.2</v>
      </c>
      <c r="P753" s="127">
        <f t="shared" si="90"/>
        <v>0.24</v>
      </c>
      <c r="Q753" s="26">
        <f>R753/R777</f>
        <v>0.22944130571249216</v>
      </c>
      <c r="R753" s="339">
        <f>AVERAGE(M753:N753)</f>
        <v>365.5</v>
      </c>
    </row>
    <row r="754" spans="1:18" ht="15.75">
      <c r="A754" s="84"/>
      <c r="B754" s="181" t="s">
        <v>1</v>
      </c>
      <c r="C754" s="128"/>
      <c r="D754" s="129"/>
      <c r="E754" s="86"/>
      <c r="F754" s="130" t="s">
        <v>7</v>
      </c>
      <c r="G754" s="131"/>
      <c r="H754" s="130"/>
      <c r="I754" s="131"/>
      <c r="J754" s="130"/>
      <c r="K754" s="131"/>
      <c r="L754" s="130" t="s">
        <v>7</v>
      </c>
      <c r="M754" s="131"/>
      <c r="N754" s="129"/>
      <c r="O754" s="86"/>
      <c r="P754" s="132"/>
      <c r="Q754" s="24"/>
      <c r="R754" s="335"/>
    </row>
    <row r="755" spans="1:18" ht="12.75">
      <c r="A755" s="79" t="s">
        <v>161</v>
      </c>
      <c r="B755" s="75" t="s">
        <v>181</v>
      </c>
      <c r="C755" s="33">
        <v>180</v>
      </c>
      <c r="D755" s="57">
        <v>180</v>
      </c>
      <c r="E755" s="31">
        <v>0.58</v>
      </c>
      <c r="F755" s="32">
        <v>0.58</v>
      </c>
      <c r="G755" s="31"/>
      <c r="H755" s="32"/>
      <c r="I755" s="31">
        <v>0.41</v>
      </c>
      <c r="J755" s="32">
        <v>0.41</v>
      </c>
      <c r="K755" s="31">
        <v>22.263</v>
      </c>
      <c r="L755" s="32">
        <v>22.26</v>
      </c>
      <c r="M755" s="42">
        <v>79</v>
      </c>
      <c r="N755" s="43">
        <v>79</v>
      </c>
      <c r="O755" s="42">
        <v>3.6</v>
      </c>
      <c r="P755" s="43">
        <v>3.6</v>
      </c>
      <c r="Q755" s="26"/>
      <c r="R755" s="335"/>
    </row>
    <row r="756" spans="1:18" ht="13.5" thickBot="1">
      <c r="A756" s="81"/>
      <c r="B756" s="144"/>
      <c r="C756" s="712" t="s">
        <v>6</v>
      </c>
      <c r="D756" s="695"/>
      <c r="E756" s="125">
        <f>SUM(E755)</f>
        <v>0.58</v>
      </c>
      <c r="F756" s="126">
        <f>SUM(F755)</f>
        <v>0.58</v>
      </c>
      <c r="G756" s="125"/>
      <c r="H756" s="126"/>
      <c r="I756" s="125">
        <f aca="true" t="shared" si="91" ref="I756:P756">SUM(I755)</f>
        <v>0.41</v>
      </c>
      <c r="J756" s="126">
        <f t="shared" si="91"/>
        <v>0.41</v>
      </c>
      <c r="K756" s="139">
        <f t="shared" si="91"/>
        <v>22.263</v>
      </c>
      <c r="L756" s="126">
        <f t="shared" si="91"/>
        <v>22.26</v>
      </c>
      <c r="M756" s="125">
        <f t="shared" si="91"/>
        <v>79</v>
      </c>
      <c r="N756" s="126">
        <f t="shared" si="91"/>
        <v>79</v>
      </c>
      <c r="O756" s="125">
        <f t="shared" si="91"/>
        <v>3.6</v>
      </c>
      <c r="P756" s="126">
        <f t="shared" si="91"/>
        <v>3.6</v>
      </c>
      <c r="Q756" s="26">
        <f>R756/R777</f>
        <v>0.04959196484620213</v>
      </c>
      <c r="R756" s="339">
        <f>AVERAGE(M756:N756)</f>
        <v>79</v>
      </c>
    </row>
    <row r="757" spans="1:18" ht="15.75">
      <c r="A757" s="84"/>
      <c r="B757" s="181" t="s">
        <v>2</v>
      </c>
      <c r="C757" s="128"/>
      <c r="D757" s="129"/>
      <c r="E757" s="86"/>
      <c r="F757" s="130"/>
      <c r="G757" s="447"/>
      <c r="H757" s="448"/>
      <c r="I757" s="131"/>
      <c r="J757" s="130"/>
      <c r="K757" s="447"/>
      <c r="L757" s="448"/>
      <c r="M757" s="131"/>
      <c r="N757" s="124"/>
      <c r="O757" s="123"/>
      <c r="P757" s="132"/>
      <c r="Q757" s="27"/>
      <c r="R757" s="335"/>
    </row>
    <row r="758" spans="1:18" ht="12.75">
      <c r="A758" s="325"/>
      <c r="B758" s="20" t="s">
        <v>143</v>
      </c>
      <c r="C758" s="58">
        <v>30</v>
      </c>
      <c r="D758" s="59">
        <v>40</v>
      </c>
      <c r="E758" s="109">
        <v>0.32</v>
      </c>
      <c r="F758" s="250">
        <v>0.48</v>
      </c>
      <c r="G758" s="247"/>
      <c r="H758" s="253"/>
      <c r="I758" s="109">
        <v>0.04</v>
      </c>
      <c r="J758" s="250">
        <v>0.06</v>
      </c>
      <c r="K758" s="247">
        <v>1</v>
      </c>
      <c r="L758" s="253">
        <v>1.5</v>
      </c>
      <c r="M758" s="110">
        <v>5</v>
      </c>
      <c r="N758" s="159">
        <v>8</v>
      </c>
      <c r="O758" s="111">
        <v>0.8</v>
      </c>
      <c r="P758" s="150">
        <v>1.2</v>
      </c>
      <c r="Q758" s="27"/>
      <c r="R758" s="335"/>
    </row>
    <row r="759" spans="1:18" ht="25.5">
      <c r="A759" s="79">
        <v>82</v>
      </c>
      <c r="B759" s="474" t="s">
        <v>246</v>
      </c>
      <c r="C759" s="98">
        <v>150</v>
      </c>
      <c r="D759" s="99">
        <v>200</v>
      </c>
      <c r="E759" s="14">
        <v>1.62</v>
      </c>
      <c r="F759" s="225">
        <v>2.16</v>
      </c>
      <c r="G759" s="40">
        <v>1.25</v>
      </c>
      <c r="H759" s="41">
        <v>1.66</v>
      </c>
      <c r="I759" s="14">
        <v>2.22</v>
      </c>
      <c r="J759" s="671">
        <v>2.96</v>
      </c>
      <c r="K759" s="464">
        <v>10.29</v>
      </c>
      <c r="L759" s="465">
        <v>13.72</v>
      </c>
      <c r="M759" s="193">
        <v>63</v>
      </c>
      <c r="N759" s="466">
        <v>84</v>
      </c>
      <c r="O759" s="42">
        <v>4.95</v>
      </c>
      <c r="P759" s="43">
        <v>6.6</v>
      </c>
      <c r="Q759" s="27"/>
      <c r="R759" s="335"/>
    </row>
    <row r="760" spans="1:18" ht="12.75">
      <c r="A760" s="79">
        <v>286</v>
      </c>
      <c r="B760" s="146" t="s">
        <v>247</v>
      </c>
      <c r="C760" s="60" t="s">
        <v>19</v>
      </c>
      <c r="D760" s="61" t="s">
        <v>44</v>
      </c>
      <c r="E760" s="31">
        <v>3.69</v>
      </c>
      <c r="F760" s="32">
        <v>5.17</v>
      </c>
      <c r="G760" s="31">
        <v>3.3</v>
      </c>
      <c r="H760" s="32">
        <v>4.8</v>
      </c>
      <c r="I760" s="31">
        <v>4.02</v>
      </c>
      <c r="J760" s="32">
        <v>5.63</v>
      </c>
      <c r="K760" s="31">
        <v>7.02</v>
      </c>
      <c r="L760" s="32">
        <v>9.83</v>
      </c>
      <c r="M760" s="42">
        <v>96</v>
      </c>
      <c r="N760" s="43">
        <v>134</v>
      </c>
      <c r="O760" s="42">
        <v>0.25</v>
      </c>
      <c r="P760" s="97">
        <v>0.35</v>
      </c>
      <c r="Q760" s="27"/>
      <c r="R760" s="335"/>
    </row>
    <row r="761" spans="1:18" ht="12.75">
      <c r="A761" s="277" t="s">
        <v>95</v>
      </c>
      <c r="B761" s="20" t="s">
        <v>94</v>
      </c>
      <c r="C761" s="58">
        <v>110</v>
      </c>
      <c r="D761" s="59">
        <v>130</v>
      </c>
      <c r="E761" s="40">
        <v>3.78</v>
      </c>
      <c r="F761" s="41">
        <v>4.91</v>
      </c>
      <c r="G761" s="247"/>
      <c r="H761" s="253"/>
      <c r="I761" s="40">
        <v>3.01</v>
      </c>
      <c r="J761" s="41">
        <v>3.91</v>
      </c>
      <c r="K761" s="14">
        <v>17.56</v>
      </c>
      <c r="L761" s="225">
        <v>22.83</v>
      </c>
      <c r="M761" s="40">
        <v>116</v>
      </c>
      <c r="N761" s="41">
        <v>151</v>
      </c>
      <c r="O761" s="111">
        <v>0.96</v>
      </c>
      <c r="P761" s="150">
        <v>1.25</v>
      </c>
      <c r="Q761" s="27"/>
      <c r="R761" s="335"/>
    </row>
    <row r="762" spans="1:18" ht="12.75">
      <c r="A762" s="79">
        <v>376</v>
      </c>
      <c r="B762" s="20" t="s">
        <v>248</v>
      </c>
      <c r="C762" s="64">
        <v>150</v>
      </c>
      <c r="D762" s="44">
        <v>200</v>
      </c>
      <c r="E762" s="247">
        <v>0.33</v>
      </c>
      <c r="F762" s="253">
        <v>0.59</v>
      </c>
      <c r="G762" s="107"/>
      <c r="H762" s="250"/>
      <c r="I762" s="247">
        <v>0.02</v>
      </c>
      <c r="J762" s="253">
        <v>0.04</v>
      </c>
      <c r="K762" s="107">
        <v>20.82</v>
      </c>
      <c r="L762" s="250">
        <v>35.01</v>
      </c>
      <c r="M762" s="196">
        <v>85</v>
      </c>
      <c r="N762" s="256">
        <v>115</v>
      </c>
      <c r="O762" s="111">
        <v>0.3</v>
      </c>
      <c r="P762" s="150">
        <v>0.4</v>
      </c>
      <c r="Q762" s="27"/>
      <c r="R762" s="335"/>
    </row>
    <row r="763" spans="1:18" ht="12.75">
      <c r="A763" s="79">
        <v>700</v>
      </c>
      <c r="B763" s="75" t="s">
        <v>14</v>
      </c>
      <c r="C763" s="33">
        <v>40</v>
      </c>
      <c r="D763" s="63">
        <v>50</v>
      </c>
      <c r="E763" s="164">
        <v>3.08</v>
      </c>
      <c r="F763" s="165">
        <v>4</v>
      </c>
      <c r="G763" s="212"/>
      <c r="H763" s="216"/>
      <c r="I763" s="164">
        <v>0.53</v>
      </c>
      <c r="J763" s="165">
        <v>0.66</v>
      </c>
      <c r="K763" s="212">
        <v>15.08</v>
      </c>
      <c r="L763" s="216">
        <v>18.85</v>
      </c>
      <c r="M763" s="166">
        <v>80</v>
      </c>
      <c r="N763" s="167">
        <v>100</v>
      </c>
      <c r="O763" s="302"/>
      <c r="P763" s="173"/>
      <c r="Q763" s="21"/>
      <c r="R763" s="335"/>
    </row>
    <row r="764" spans="1:18" ht="13.5" thickBot="1">
      <c r="A764" s="81"/>
      <c r="B764" s="144"/>
      <c r="C764" s="712" t="s">
        <v>6</v>
      </c>
      <c r="D764" s="695"/>
      <c r="E764" s="125">
        <f aca="true" t="shared" si="92" ref="E764:P764">SUM(E758:E763)</f>
        <v>12.82</v>
      </c>
      <c r="F764" s="126">
        <f t="shared" si="92"/>
        <v>17.310000000000002</v>
      </c>
      <c r="G764" s="226">
        <f t="shared" si="92"/>
        <v>4.55</v>
      </c>
      <c r="H764" s="454">
        <f t="shared" si="92"/>
        <v>6.46</v>
      </c>
      <c r="I764" s="125">
        <f t="shared" si="92"/>
        <v>9.839999999999998</v>
      </c>
      <c r="J764" s="126">
        <f t="shared" si="92"/>
        <v>13.26</v>
      </c>
      <c r="K764" s="226">
        <f t="shared" si="92"/>
        <v>71.77</v>
      </c>
      <c r="L764" s="454">
        <f t="shared" si="92"/>
        <v>101.73999999999998</v>
      </c>
      <c r="M764" s="125">
        <f t="shared" si="92"/>
        <v>445</v>
      </c>
      <c r="N764" s="126">
        <f t="shared" si="92"/>
        <v>592</v>
      </c>
      <c r="O764" s="125">
        <f t="shared" si="92"/>
        <v>7.26</v>
      </c>
      <c r="P764" s="126">
        <f t="shared" si="92"/>
        <v>9.8</v>
      </c>
      <c r="Q764" s="26">
        <f>R764/R777</f>
        <v>0.32548650345260516</v>
      </c>
      <c r="R764" s="339">
        <f>AVERAGE(M764:N764)</f>
        <v>518.5</v>
      </c>
    </row>
    <row r="765" spans="1:18" ht="15.75">
      <c r="A765" s="84"/>
      <c r="B765" s="181" t="s">
        <v>54</v>
      </c>
      <c r="C765" s="128"/>
      <c r="D765" s="129"/>
      <c r="E765" s="86"/>
      <c r="F765" s="130"/>
      <c r="G765" s="131"/>
      <c r="H765" s="130"/>
      <c r="I765" s="131"/>
      <c r="J765" s="130"/>
      <c r="K765" s="131"/>
      <c r="L765" s="130"/>
      <c r="M765" s="131"/>
      <c r="N765" s="124"/>
      <c r="O765" s="123"/>
      <c r="P765" s="132"/>
      <c r="Q765" s="26"/>
      <c r="R765" s="335"/>
    </row>
    <row r="766" spans="1:18" ht="12.75">
      <c r="A766" s="85">
        <v>401</v>
      </c>
      <c r="B766" s="75" t="s">
        <v>81</v>
      </c>
      <c r="C766" s="33">
        <v>150</v>
      </c>
      <c r="D766" s="44">
        <v>180</v>
      </c>
      <c r="E766" s="31">
        <v>5.35</v>
      </c>
      <c r="F766" s="32">
        <v>6.42</v>
      </c>
      <c r="G766" s="31">
        <v>5.35</v>
      </c>
      <c r="H766" s="32">
        <v>6.42</v>
      </c>
      <c r="I766" s="31">
        <v>5.8</v>
      </c>
      <c r="J766" s="32">
        <v>6.96</v>
      </c>
      <c r="K766" s="31">
        <v>17.05</v>
      </c>
      <c r="L766" s="32">
        <v>20.46</v>
      </c>
      <c r="M766" s="42">
        <v>120</v>
      </c>
      <c r="N766" s="43">
        <v>144</v>
      </c>
      <c r="O766" s="42">
        <v>0.2</v>
      </c>
      <c r="P766" s="43">
        <v>0.4</v>
      </c>
      <c r="Q766" s="26"/>
      <c r="R766" s="335"/>
    </row>
    <row r="767" spans="1:18" ht="12.75">
      <c r="A767" s="79"/>
      <c r="B767" s="20" t="s">
        <v>249</v>
      </c>
      <c r="C767" s="64">
        <v>5</v>
      </c>
      <c r="D767" s="57">
        <v>10</v>
      </c>
      <c r="E767" s="31">
        <v>1.75</v>
      </c>
      <c r="F767" s="32">
        <v>3.5</v>
      </c>
      <c r="G767" s="31"/>
      <c r="H767" s="32"/>
      <c r="I767" s="31">
        <v>1.77</v>
      </c>
      <c r="J767" s="32">
        <v>3.54</v>
      </c>
      <c r="K767" s="31">
        <v>4.49</v>
      </c>
      <c r="L767" s="32">
        <v>7.49</v>
      </c>
      <c r="M767" s="42">
        <v>21</v>
      </c>
      <c r="N767" s="43">
        <v>42</v>
      </c>
      <c r="O767" s="42"/>
      <c r="P767" s="43"/>
      <c r="Q767" s="26"/>
      <c r="R767" s="335"/>
    </row>
    <row r="768" spans="1:18" ht="12.75">
      <c r="A768" s="79" t="s">
        <v>161</v>
      </c>
      <c r="B768" s="20" t="s">
        <v>156</v>
      </c>
      <c r="C768" s="64">
        <v>50</v>
      </c>
      <c r="D768" s="57">
        <v>60</v>
      </c>
      <c r="E768" s="31">
        <v>0.2</v>
      </c>
      <c r="F768" s="32">
        <v>0.24</v>
      </c>
      <c r="G768" s="31"/>
      <c r="H768" s="32"/>
      <c r="I768" s="31">
        <v>0.2</v>
      </c>
      <c r="J768" s="32">
        <v>0.24</v>
      </c>
      <c r="K768" s="31">
        <v>4.9</v>
      </c>
      <c r="L768" s="32">
        <v>5.88</v>
      </c>
      <c r="M768" s="42">
        <v>24</v>
      </c>
      <c r="N768" s="43">
        <v>28</v>
      </c>
      <c r="O768" s="42">
        <v>5</v>
      </c>
      <c r="P768" s="43">
        <v>6</v>
      </c>
      <c r="Q768" s="28"/>
      <c r="R768" s="335"/>
    </row>
    <row r="769" spans="1:18" ht="13.5" thickBot="1">
      <c r="A769" s="81"/>
      <c r="B769" s="144"/>
      <c r="C769" s="712" t="s">
        <v>6</v>
      </c>
      <c r="D769" s="695"/>
      <c r="E769" s="133">
        <f aca="true" t="shared" si="93" ref="E769:P769">SUM(E766:E768)</f>
        <v>7.3</v>
      </c>
      <c r="F769" s="134">
        <f t="shared" si="93"/>
        <v>10.16</v>
      </c>
      <c r="G769" s="496">
        <f t="shared" si="93"/>
        <v>5.35</v>
      </c>
      <c r="H769" s="126">
        <f t="shared" si="93"/>
        <v>6.42</v>
      </c>
      <c r="I769" s="133">
        <f t="shared" si="93"/>
        <v>7.7700000000000005</v>
      </c>
      <c r="J769" s="134">
        <f t="shared" si="93"/>
        <v>10.74</v>
      </c>
      <c r="K769" s="133">
        <f t="shared" si="93"/>
        <v>26.439999999999998</v>
      </c>
      <c r="L769" s="134">
        <f t="shared" si="93"/>
        <v>33.830000000000005</v>
      </c>
      <c r="M769" s="133">
        <f t="shared" si="93"/>
        <v>165</v>
      </c>
      <c r="N769" s="134">
        <f t="shared" si="93"/>
        <v>214</v>
      </c>
      <c r="O769" s="133">
        <f t="shared" si="93"/>
        <v>5.2</v>
      </c>
      <c r="P769" s="134">
        <f t="shared" si="93"/>
        <v>6.4</v>
      </c>
      <c r="Q769" s="26">
        <f>R769/R777</f>
        <v>0.1189579409918393</v>
      </c>
      <c r="R769" s="339">
        <f>AVERAGE(M769:N769)</f>
        <v>189.5</v>
      </c>
    </row>
    <row r="770" spans="1:18" ht="15.75">
      <c r="A770" s="84"/>
      <c r="B770" s="181" t="s">
        <v>53</v>
      </c>
      <c r="C770" s="128"/>
      <c r="D770" s="129"/>
      <c r="E770" s="446"/>
      <c r="F770" s="130"/>
      <c r="G770" s="131"/>
      <c r="H770" s="130"/>
      <c r="I770" s="131"/>
      <c r="J770" s="130"/>
      <c r="K770" s="131"/>
      <c r="L770" s="130"/>
      <c r="M770" s="131"/>
      <c r="N770" s="124"/>
      <c r="O770" s="123"/>
      <c r="P770" s="132"/>
      <c r="Q770" s="27"/>
      <c r="R770" s="335"/>
    </row>
    <row r="771" spans="1:18" ht="12.75">
      <c r="A771" s="85"/>
      <c r="B771" s="146" t="s">
        <v>98</v>
      </c>
      <c r="C771" s="104" t="s">
        <v>76</v>
      </c>
      <c r="D771" s="305">
        <v>60</v>
      </c>
      <c r="E771" s="212">
        <v>2.5</v>
      </c>
      <c r="F771" s="216">
        <v>6</v>
      </c>
      <c r="G771" s="213">
        <v>2.5</v>
      </c>
      <c r="H771" s="214">
        <v>5.6</v>
      </c>
      <c r="I771" s="212">
        <v>2.3</v>
      </c>
      <c r="J771" s="216">
        <v>6.1</v>
      </c>
      <c r="K771" s="164">
        <v>0</v>
      </c>
      <c r="L771" s="165">
        <v>0.48</v>
      </c>
      <c r="M771" s="276">
        <v>30</v>
      </c>
      <c r="N771" s="288">
        <v>100</v>
      </c>
      <c r="O771" s="166"/>
      <c r="P771" s="167"/>
      <c r="Q771" s="27"/>
      <c r="R771" s="335"/>
    </row>
    <row r="772" spans="1:18" ht="12.75">
      <c r="A772" s="80" t="s">
        <v>104</v>
      </c>
      <c r="B772" s="146" t="s">
        <v>101</v>
      </c>
      <c r="C772" s="98">
        <v>40</v>
      </c>
      <c r="D772" s="99">
        <v>60</v>
      </c>
      <c r="E772" s="160">
        <v>0.5</v>
      </c>
      <c r="F772" s="161">
        <v>0.75</v>
      </c>
      <c r="G772" s="107"/>
      <c r="H772" s="250"/>
      <c r="I772" s="278">
        <v>2.2</v>
      </c>
      <c r="J772" s="279">
        <v>3.3</v>
      </c>
      <c r="K772" s="160">
        <v>1.76</v>
      </c>
      <c r="L772" s="161">
        <v>2.64</v>
      </c>
      <c r="M772" s="162">
        <v>38</v>
      </c>
      <c r="N772" s="163">
        <v>57</v>
      </c>
      <c r="O772" s="111">
        <v>4.45</v>
      </c>
      <c r="P772" s="150">
        <v>6.68</v>
      </c>
      <c r="Q772" s="27"/>
      <c r="R772" s="497"/>
    </row>
    <row r="773" spans="1:18" ht="12.75">
      <c r="A773" s="79">
        <v>155</v>
      </c>
      <c r="B773" s="96" t="s">
        <v>250</v>
      </c>
      <c r="C773" s="433" t="s">
        <v>131</v>
      </c>
      <c r="D773" s="498" t="s">
        <v>46</v>
      </c>
      <c r="E773" s="36">
        <v>2.77</v>
      </c>
      <c r="F773" s="37">
        <v>3.2</v>
      </c>
      <c r="G773" s="31">
        <v>2.6</v>
      </c>
      <c r="H773" s="32">
        <v>3</v>
      </c>
      <c r="I773" s="499">
        <v>7.95</v>
      </c>
      <c r="J773" s="37">
        <v>9.17</v>
      </c>
      <c r="K773" s="36">
        <v>10.27</v>
      </c>
      <c r="L773" s="37">
        <v>11.86</v>
      </c>
      <c r="M773" s="36">
        <v>177</v>
      </c>
      <c r="N773" s="37">
        <v>204</v>
      </c>
      <c r="O773" s="42">
        <v>10.22</v>
      </c>
      <c r="P773" s="43">
        <v>11.79</v>
      </c>
      <c r="Q773" s="27"/>
      <c r="R773" s="335"/>
    </row>
    <row r="774" spans="1:18" ht="12.75">
      <c r="A774" s="79">
        <v>1</v>
      </c>
      <c r="B774" s="74" t="s">
        <v>251</v>
      </c>
      <c r="C774" s="54" t="s">
        <v>78</v>
      </c>
      <c r="D774" s="55" t="s">
        <v>55</v>
      </c>
      <c r="E774" s="247">
        <v>2.35</v>
      </c>
      <c r="F774" s="253">
        <v>3.1</v>
      </c>
      <c r="G774" s="107">
        <v>0.06</v>
      </c>
      <c r="H774" s="250">
        <v>0.1</v>
      </c>
      <c r="I774" s="107">
        <v>3.32</v>
      </c>
      <c r="J774" s="250">
        <v>3.4</v>
      </c>
      <c r="K774" s="107">
        <v>14.84</v>
      </c>
      <c r="L774" s="250">
        <v>19.77</v>
      </c>
      <c r="M774" s="111">
        <v>95</v>
      </c>
      <c r="N774" s="150">
        <v>115</v>
      </c>
      <c r="O774" s="49"/>
      <c r="P774" s="50"/>
      <c r="Q774" s="27"/>
      <c r="R774" s="335"/>
    </row>
    <row r="775" spans="1:18" ht="12.75">
      <c r="A775" s="79">
        <v>392</v>
      </c>
      <c r="B775" s="74" t="s">
        <v>49</v>
      </c>
      <c r="C775" s="60">
        <v>170</v>
      </c>
      <c r="D775" s="61">
        <v>200</v>
      </c>
      <c r="E775" s="442">
        <v>0.04</v>
      </c>
      <c r="F775" s="37">
        <v>0.06</v>
      </c>
      <c r="G775" s="31"/>
      <c r="H775" s="32"/>
      <c r="I775" s="36">
        <v>0.02</v>
      </c>
      <c r="J775" s="37">
        <v>0.02</v>
      </c>
      <c r="K775" s="36">
        <v>7.92</v>
      </c>
      <c r="L775" s="37">
        <v>9.32</v>
      </c>
      <c r="M775" s="36">
        <v>28</v>
      </c>
      <c r="N775" s="48">
        <v>37</v>
      </c>
      <c r="O775" s="42">
        <v>0.015</v>
      </c>
      <c r="P775" s="43">
        <v>0.02</v>
      </c>
      <c r="Q775" s="21"/>
      <c r="R775" s="335"/>
    </row>
    <row r="776" spans="1:18" ht="13.5" thickBot="1">
      <c r="A776" s="81"/>
      <c r="B776" s="268"/>
      <c r="C776" s="749" t="s">
        <v>6</v>
      </c>
      <c r="D776" s="723"/>
      <c r="E776" s="139">
        <f aca="true" t="shared" si="94" ref="E776:P776">SUM(E771:E775)</f>
        <v>8.159999999999998</v>
      </c>
      <c r="F776" s="140">
        <f t="shared" si="94"/>
        <v>13.11</v>
      </c>
      <c r="G776" s="139">
        <f t="shared" si="94"/>
        <v>5.159999999999999</v>
      </c>
      <c r="H776" s="140">
        <f t="shared" si="94"/>
        <v>8.7</v>
      </c>
      <c r="I776" s="139">
        <f t="shared" si="94"/>
        <v>15.79</v>
      </c>
      <c r="J776" s="140">
        <f t="shared" si="94"/>
        <v>21.99</v>
      </c>
      <c r="K776" s="139">
        <f t="shared" si="94"/>
        <v>34.79</v>
      </c>
      <c r="L776" s="140">
        <f t="shared" si="94"/>
        <v>44.07</v>
      </c>
      <c r="M776" s="125">
        <f t="shared" si="94"/>
        <v>368</v>
      </c>
      <c r="N776" s="126">
        <f t="shared" si="94"/>
        <v>513</v>
      </c>
      <c r="O776" s="139">
        <f t="shared" si="94"/>
        <v>14.685000000000002</v>
      </c>
      <c r="P776" s="140">
        <f t="shared" si="94"/>
        <v>18.49</v>
      </c>
      <c r="Q776" s="26">
        <f>R776/R777</f>
        <v>0.27652228499686127</v>
      </c>
      <c r="R776" s="338">
        <f>AVERAGE(M776:N776)</f>
        <v>440.5</v>
      </c>
    </row>
    <row r="777" spans="1:18" ht="13.5" thickBot="1">
      <c r="A777" s="135"/>
      <c r="B777" s="147"/>
      <c r="C777" s="750" t="s">
        <v>15</v>
      </c>
      <c r="D777" s="718"/>
      <c r="E777" s="136">
        <f aca="true" t="shared" si="95" ref="E777:Q777">SUM(E753+E756+E764+E769+E776)</f>
        <v>40.85999999999999</v>
      </c>
      <c r="F777" s="137">
        <f t="shared" si="95"/>
        <v>56.8</v>
      </c>
      <c r="G777" s="136">
        <f>SUM(G753+G756+G764+G769+G776)</f>
        <v>24.19</v>
      </c>
      <c r="H777" s="137">
        <f t="shared" si="95"/>
        <v>32.620000000000005</v>
      </c>
      <c r="I777" s="136">
        <f t="shared" si="95"/>
        <v>44.03999999999999</v>
      </c>
      <c r="J777" s="137">
        <f t="shared" si="95"/>
        <v>59.89</v>
      </c>
      <c r="K777" s="136">
        <f t="shared" si="95"/>
        <v>206.04299999999998</v>
      </c>
      <c r="L777" s="137">
        <f t="shared" si="95"/>
        <v>264.65000000000003</v>
      </c>
      <c r="M777" s="170">
        <f t="shared" si="95"/>
        <v>1376</v>
      </c>
      <c r="N777" s="171">
        <f>SUM(N753+N756+N764+N769+N776)</f>
        <v>1810</v>
      </c>
      <c r="O777" s="136">
        <f t="shared" si="95"/>
        <v>30.945000000000004</v>
      </c>
      <c r="P777" s="138">
        <f t="shared" si="95"/>
        <v>38.53</v>
      </c>
      <c r="Q777" s="29">
        <f t="shared" si="95"/>
        <v>1</v>
      </c>
      <c r="R777" s="338">
        <f>AVERAGE(M777:N777)</f>
        <v>1593</v>
      </c>
    </row>
    <row r="778" spans="1:18" ht="13.5" thickBot="1">
      <c r="A778" s="686"/>
      <c r="B778" s="687"/>
      <c r="C778" s="687"/>
      <c r="D778" s="687"/>
      <c r="E778" s="687"/>
      <c r="F778" s="687"/>
      <c r="G778" s="687"/>
      <c r="H778" s="687"/>
      <c r="I778" s="687"/>
      <c r="J778" s="687"/>
      <c r="K778" s="687"/>
      <c r="L778" s="687"/>
      <c r="M778" s="687"/>
      <c r="N778" s="687"/>
      <c r="O778" s="687"/>
      <c r="P778" s="688"/>
      <c r="Q778" s="13"/>
      <c r="R778" s="335"/>
    </row>
    <row r="779" spans="1:18" ht="12.75">
      <c r="A779" s="86"/>
      <c r="B779" s="689" t="s">
        <v>26</v>
      </c>
      <c r="C779" s="690"/>
      <c r="D779" s="691"/>
      <c r="E779" s="87">
        <v>42</v>
      </c>
      <c r="F779" s="87">
        <v>54</v>
      </c>
      <c r="G779" s="87">
        <f>E779*Q780/C780</f>
        <v>27.3</v>
      </c>
      <c r="H779" s="87">
        <f>F779*Q779/C780</f>
        <v>32.4</v>
      </c>
      <c r="I779" s="87">
        <v>47</v>
      </c>
      <c r="J779" s="87">
        <v>60</v>
      </c>
      <c r="K779" s="87">
        <v>203</v>
      </c>
      <c r="L779" s="88">
        <v>261</v>
      </c>
      <c r="M779" s="89">
        <v>1400</v>
      </c>
      <c r="N779" s="90">
        <v>1800</v>
      </c>
      <c r="O779" s="90">
        <v>45</v>
      </c>
      <c r="P779" s="91">
        <v>50</v>
      </c>
      <c r="Q779" s="332">
        <v>60</v>
      </c>
      <c r="R779" s="335"/>
    </row>
    <row r="780" spans="1:18" ht="13.5" thickBot="1">
      <c r="A780" s="92"/>
      <c r="B780" s="93" t="s">
        <v>28</v>
      </c>
      <c r="C780" s="692">
        <v>100</v>
      </c>
      <c r="D780" s="693"/>
      <c r="E780" s="94">
        <f>E777*C780/E779-C780</f>
        <v>-2.7142857142857366</v>
      </c>
      <c r="F780" s="557">
        <f>F777*C780/F779-C780</f>
        <v>5.1851851851851904</v>
      </c>
      <c r="G780" s="557">
        <f>G777*C780/G779-C780</f>
        <v>-11.391941391941401</v>
      </c>
      <c r="H780" s="557">
        <f>H777*C780/H779-C780</f>
        <v>0.6790123456790269</v>
      </c>
      <c r="I780" s="557">
        <f>I777*C780/I779-C780</f>
        <v>-6.297872340425556</v>
      </c>
      <c r="J780" s="557">
        <f>J777*C780/J779-C780</f>
        <v>-0.18333333333333712</v>
      </c>
      <c r="K780" s="557">
        <f>K777*C780/K779-C780</f>
        <v>1.4990147783251189</v>
      </c>
      <c r="L780" s="558">
        <f>L777*C780/L779-C780</f>
        <v>1.3984674329501985</v>
      </c>
      <c r="M780" s="557">
        <f>M777*C780/M779-C780</f>
        <v>-1.7142857142857082</v>
      </c>
      <c r="N780" s="557">
        <f>N777*C780/N779-C780</f>
        <v>0.5555555555555571</v>
      </c>
      <c r="O780" s="557">
        <f>O777*C780/O779-C780</f>
        <v>-31.23333333333332</v>
      </c>
      <c r="P780" s="559">
        <f>P777*C780/P779-C780</f>
        <v>-22.939999999999998</v>
      </c>
      <c r="Q780" s="334">
        <v>65</v>
      </c>
      <c r="R780" s="335"/>
    </row>
    <row r="793" spans="1:17" ht="15.75">
      <c r="A793" s="30"/>
      <c r="B793" s="5"/>
      <c r="C793" s="5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30"/>
    </row>
    <row r="794" spans="2:16" ht="16.5" thickBot="1">
      <c r="B794" s="5"/>
      <c r="C794" s="5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</row>
    <row r="795" spans="1:17" ht="51.75" thickBot="1">
      <c r="A795" s="83" t="s">
        <v>88</v>
      </c>
      <c r="B795" s="500" t="s">
        <v>22</v>
      </c>
      <c r="C795" s="725" t="s">
        <v>23</v>
      </c>
      <c r="D795" s="720"/>
      <c r="E795" s="719" t="s">
        <v>24</v>
      </c>
      <c r="F795" s="726"/>
      <c r="G795" s="726"/>
      <c r="H795" s="726"/>
      <c r="I795" s="726"/>
      <c r="J795" s="726"/>
      <c r="K795" s="726"/>
      <c r="L795" s="704"/>
      <c r="M795" s="696" t="s">
        <v>25</v>
      </c>
      <c r="N795" s="697"/>
      <c r="O795" s="727" t="s">
        <v>50</v>
      </c>
      <c r="P795" s="728"/>
      <c r="Q795" s="12"/>
    </row>
    <row r="796" spans="1:17" ht="13.5" thickBot="1">
      <c r="A796" s="674" t="s">
        <v>252</v>
      </c>
      <c r="B796" s="675"/>
      <c r="C796" s="746"/>
      <c r="D796" s="722"/>
      <c r="E796" s="748" t="s">
        <v>8</v>
      </c>
      <c r="F796" s="734"/>
      <c r="G796" s="734"/>
      <c r="H796" s="735"/>
      <c r="I796" s="736" t="s">
        <v>9</v>
      </c>
      <c r="J796" s="737"/>
      <c r="K796" s="736" t="s">
        <v>10</v>
      </c>
      <c r="L796" s="737"/>
      <c r="M796" s="698"/>
      <c r="N796" s="688"/>
      <c r="O796" s="729"/>
      <c r="P796" s="730"/>
      <c r="Q796" s="21"/>
    </row>
    <row r="797" spans="1:17" ht="13.5" thickBot="1">
      <c r="A797" s="676"/>
      <c r="B797" s="677"/>
      <c r="C797" s="747"/>
      <c r="D797" s="724"/>
      <c r="E797" s="745" t="s">
        <v>29</v>
      </c>
      <c r="F797" s="704"/>
      <c r="G797" s="705" t="s">
        <v>30</v>
      </c>
      <c r="H797" s="706"/>
      <c r="I797" s="738"/>
      <c r="J797" s="706"/>
      <c r="K797" s="739"/>
      <c r="L797" s="740"/>
      <c r="M797" s="699"/>
      <c r="N797" s="700"/>
      <c r="O797" s="731"/>
      <c r="P797" s="732"/>
      <c r="Q797" s="22"/>
    </row>
    <row r="798" spans="1:17" ht="16.5" thickBot="1">
      <c r="A798" s="77"/>
      <c r="B798" s="283" t="s">
        <v>0</v>
      </c>
      <c r="C798" s="70" t="s">
        <v>86</v>
      </c>
      <c r="D798" s="71" t="s">
        <v>87</v>
      </c>
      <c r="E798" s="72" t="s">
        <v>86</v>
      </c>
      <c r="F798" s="501" t="s">
        <v>87</v>
      </c>
      <c r="G798" s="70" t="s">
        <v>86</v>
      </c>
      <c r="H798" s="71" t="s">
        <v>87</v>
      </c>
      <c r="I798" s="72" t="s">
        <v>86</v>
      </c>
      <c r="J798" s="501" t="s">
        <v>87</v>
      </c>
      <c r="K798" s="70" t="s">
        <v>86</v>
      </c>
      <c r="L798" s="71" t="s">
        <v>87</v>
      </c>
      <c r="M798" s="72" t="s">
        <v>86</v>
      </c>
      <c r="N798" s="71" t="s">
        <v>87</v>
      </c>
      <c r="O798" s="72" t="s">
        <v>86</v>
      </c>
      <c r="P798" s="71" t="s">
        <v>87</v>
      </c>
      <c r="Q798" s="22"/>
    </row>
    <row r="799" spans="1:17" ht="12.75">
      <c r="A799" s="325"/>
      <c r="B799" s="20" t="s">
        <v>143</v>
      </c>
      <c r="C799" s="58">
        <v>30</v>
      </c>
      <c r="D799" s="59">
        <v>40</v>
      </c>
      <c r="E799" s="109">
        <v>0.24</v>
      </c>
      <c r="F799" s="250">
        <v>0.32</v>
      </c>
      <c r="G799" s="247"/>
      <c r="H799" s="253"/>
      <c r="I799" s="109">
        <v>0.03</v>
      </c>
      <c r="J799" s="250">
        <v>0.04</v>
      </c>
      <c r="K799" s="109">
        <v>0.75</v>
      </c>
      <c r="L799" s="253">
        <v>1</v>
      </c>
      <c r="M799" s="148">
        <v>4</v>
      </c>
      <c r="N799" s="149">
        <v>7</v>
      </c>
      <c r="O799" s="196">
        <v>0.8</v>
      </c>
      <c r="P799" s="150">
        <v>1.2</v>
      </c>
      <c r="Q799" s="22"/>
    </row>
    <row r="800" spans="1:18" ht="12.75">
      <c r="A800" s="502" t="s">
        <v>253</v>
      </c>
      <c r="B800" s="503" t="s">
        <v>254</v>
      </c>
      <c r="C800" s="504" t="s">
        <v>20</v>
      </c>
      <c r="D800" s="369" t="s">
        <v>46</v>
      </c>
      <c r="E800" s="370">
        <v>10.28</v>
      </c>
      <c r="F800" s="371">
        <v>12.85</v>
      </c>
      <c r="G800" s="191">
        <v>10</v>
      </c>
      <c r="H800" s="214">
        <v>12.21</v>
      </c>
      <c r="I800" s="370">
        <v>10.9</v>
      </c>
      <c r="J800" s="371">
        <v>12.35</v>
      </c>
      <c r="K800" s="372">
        <v>23.77</v>
      </c>
      <c r="L800" s="373">
        <v>29.71</v>
      </c>
      <c r="M800" s="370">
        <v>180</v>
      </c>
      <c r="N800" s="373">
        <v>225</v>
      </c>
      <c r="O800" s="490">
        <v>1.59</v>
      </c>
      <c r="P800" s="214">
        <v>1.99</v>
      </c>
      <c r="Q800" s="23"/>
      <c r="R800" s="335"/>
    </row>
    <row r="801" spans="1:18" ht="12.75">
      <c r="A801" s="79">
        <v>701</v>
      </c>
      <c r="B801" s="75" t="s">
        <v>33</v>
      </c>
      <c r="C801" s="68">
        <v>25</v>
      </c>
      <c r="D801" s="69">
        <v>30</v>
      </c>
      <c r="E801" s="31">
        <v>1.9</v>
      </c>
      <c r="F801" s="32">
        <v>2.28</v>
      </c>
      <c r="G801" s="31"/>
      <c r="H801" s="32"/>
      <c r="I801" s="31">
        <v>0.23</v>
      </c>
      <c r="J801" s="32">
        <v>0.27</v>
      </c>
      <c r="K801" s="31">
        <v>11.68</v>
      </c>
      <c r="L801" s="32">
        <v>14.01</v>
      </c>
      <c r="M801" s="42">
        <v>53</v>
      </c>
      <c r="N801" s="43">
        <v>64</v>
      </c>
      <c r="O801" s="505"/>
      <c r="P801" s="50"/>
      <c r="Q801" s="24"/>
      <c r="R801" s="335"/>
    </row>
    <row r="802" spans="1:18" ht="12.75">
      <c r="A802" s="79">
        <v>395</v>
      </c>
      <c r="B802" s="20" t="s">
        <v>13</v>
      </c>
      <c r="C802" s="64">
        <v>170</v>
      </c>
      <c r="D802" s="57">
        <v>200</v>
      </c>
      <c r="E802" s="15">
        <v>3.94</v>
      </c>
      <c r="F802" s="205">
        <v>4.64</v>
      </c>
      <c r="G802" s="31">
        <v>3.27</v>
      </c>
      <c r="H802" s="32">
        <v>3.27</v>
      </c>
      <c r="I802" s="15">
        <v>4.35</v>
      </c>
      <c r="J802" s="205">
        <v>5.12</v>
      </c>
      <c r="K802" s="31">
        <v>14.67</v>
      </c>
      <c r="L802" s="32">
        <v>17.26</v>
      </c>
      <c r="M802" s="193">
        <v>91</v>
      </c>
      <c r="N802" s="43">
        <v>107</v>
      </c>
      <c r="O802" s="193">
        <v>0.2</v>
      </c>
      <c r="P802" s="43">
        <v>0.24</v>
      </c>
      <c r="Q802" s="25"/>
      <c r="R802" s="335"/>
    </row>
    <row r="803" spans="1:18" ht="13.5" thickBot="1">
      <c r="A803" s="81"/>
      <c r="B803" s="144"/>
      <c r="C803" s="712" t="s">
        <v>6</v>
      </c>
      <c r="D803" s="695"/>
      <c r="E803" s="151">
        <f aca="true" t="shared" si="96" ref="E803:M803">SUM(E799:E802)</f>
        <v>16.36</v>
      </c>
      <c r="F803" s="285">
        <f t="shared" si="96"/>
        <v>20.09</v>
      </c>
      <c r="G803" s="151">
        <f t="shared" si="96"/>
        <v>13.27</v>
      </c>
      <c r="H803" s="285">
        <f t="shared" si="96"/>
        <v>15.48</v>
      </c>
      <c r="I803" s="151">
        <f t="shared" si="96"/>
        <v>15.51</v>
      </c>
      <c r="J803" s="285">
        <f t="shared" si="96"/>
        <v>17.779999999999998</v>
      </c>
      <c r="K803" s="151">
        <f t="shared" si="96"/>
        <v>50.870000000000005</v>
      </c>
      <c r="L803" s="285">
        <f t="shared" si="96"/>
        <v>61.980000000000004</v>
      </c>
      <c r="M803" s="151">
        <f t="shared" si="96"/>
        <v>328</v>
      </c>
      <c r="N803" s="285">
        <f>SUM(N799:N802)</f>
        <v>403</v>
      </c>
      <c r="O803" s="151">
        <f>SUM(O799:O802)</f>
        <v>2.5900000000000003</v>
      </c>
      <c r="P803" s="285">
        <f>SUM(P799:P802)</f>
        <v>3.4299999999999997</v>
      </c>
      <c r="Q803" s="26">
        <f>R803/R826</f>
        <v>0.22858036272670418</v>
      </c>
      <c r="R803" s="336">
        <f>AVERAGE(M803:N803)</f>
        <v>365.5</v>
      </c>
    </row>
    <row r="804" spans="1:18" ht="15.75">
      <c r="A804" s="84"/>
      <c r="B804" s="181" t="s">
        <v>1</v>
      </c>
      <c r="C804" s="128"/>
      <c r="D804" s="129"/>
      <c r="E804" s="295"/>
      <c r="F804" s="210" t="s">
        <v>7</v>
      </c>
      <c r="G804" s="156"/>
      <c r="H804" s="155"/>
      <c r="I804" s="207"/>
      <c r="J804" s="210"/>
      <c r="K804" s="156"/>
      <c r="L804" s="155" t="s">
        <v>7</v>
      </c>
      <c r="M804" s="207"/>
      <c r="N804" s="243"/>
      <c r="O804" s="295"/>
      <c r="P804" s="158"/>
      <c r="Q804" s="24"/>
      <c r="R804" s="335"/>
    </row>
    <row r="805" spans="1:18" ht="12.75">
      <c r="A805" s="79" t="s">
        <v>161</v>
      </c>
      <c r="B805" s="75" t="s">
        <v>147</v>
      </c>
      <c r="C805" s="104">
        <v>100</v>
      </c>
      <c r="D805" s="57">
        <v>90</v>
      </c>
      <c r="E805" s="107">
        <v>0.5</v>
      </c>
      <c r="F805" s="201">
        <v>0.45</v>
      </c>
      <c r="G805" s="107"/>
      <c r="H805" s="108"/>
      <c r="I805" s="107">
        <v>0.5</v>
      </c>
      <c r="J805" s="108">
        <v>0.45</v>
      </c>
      <c r="K805" s="107">
        <v>16.63</v>
      </c>
      <c r="L805" s="201">
        <v>14.97</v>
      </c>
      <c r="M805" s="111">
        <v>66</v>
      </c>
      <c r="N805" s="150">
        <v>59</v>
      </c>
      <c r="O805" s="111">
        <v>60</v>
      </c>
      <c r="P805" s="150">
        <v>54</v>
      </c>
      <c r="Q805" s="26"/>
      <c r="R805" s="335"/>
    </row>
    <row r="806" spans="1:18" ht="13.5" thickBot="1">
      <c r="A806" s="81"/>
      <c r="B806" s="144"/>
      <c r="C806" s="712" t="s">
        <v>6</v>
      </c>
      <c r="D806" s="695"/>
      <c r="E806" s="506">
        <f>SUM(E805:E805)</f>
        <v>0.5</v>
      </c>
      <c r="F806" s="266">
        <f>SUM(F805:F805)</f>
        <v>0.45</v>
      </c>
      <c r="G806" s="151"/>
      <c r="H806" s="152"/>
      <c r="I806" s="506">
        <f aca="true" t="shared" si="97" ref="I806:P806">SUM(I805:I805)</f>
        <v>0.5</v>
      </c>
      <c r="J806" s="266">
        <f t="shared" si="97"/>
        <v>0.45</v>
      </c>
      <c r="K806" s="507">
        <f t="shared" si="97"/>
        <v>16.63</v>
      </c>
      <c r="L806" s="508">
        <f t="shared" si="97"/>
        <v>14.97</v>
      </c>
      <c r="M806" s="506">
        <f t="shared" si="97"/>
        <v>66</v>
      </c>
      <c r="N806" s="508">
        <f t="shared" si="97"/>
        <v>59</v>
      </c>
      <c r="O806" s="506">
        <f>SUM(O805:O805)</f>
        <v>60</v>
      </c>
      <c r="P806" s="508">
        <f t="shared" si="97"/>
        <v>54</v>
      </c>
      <c r="Q806" s="26">
        <f>R806/R826</f>
        <v>0.03908692933083177</v>
      </c>
      <c r="R806" s="336">
        <f>AVERAGE(M806:N806)</f>
        <v>62.5</v>
      </c>
    </row>
    <row r="807" spans="1:18" ht="15.75">
      <c r="A807" s="84"/>
      <c r="B807" s="181" t="s">
        <v>2</v>
      </c>
      <c r="C807" s="128"/>
      <c r="D807" s="129"/>
      <c r="E807" s="295"/>
      <c r="F807" s="210"/>
      <c r="G807" s="156"/>
      <c r="H807" s="155"/>
      <c r="I807" s="207"/>
      <c r="J807" s="210"/>
      <c r="K807" s="156"/>
      <c r="L807" s="155"/>
      <c r="M807" s="207"/>
      <c r="N807" s="149"/>
      <c r="O807" s="208"/>
      <c r="P807" s="158"/>
      <c r="Q807" s="27"/>
      <c r="R807" s="335"/>
    </row>
    <row r="808" spans="1:18" ht="12.75">
      <c r="A808" s="325">
        <v>10</v>
      </c>
      <c r="B808" s="20" t="s">
        <v>127</v>
      </c>
      <c r="C808" s="98">
        <v>30</v>
      </c>
      <c r="D808" s="106">
        <v>40</v>
      </c>
      <c r="E808" s="247">
        <v>0.24</v>
      </c>
      <c r="F808" s="253">
        <v>0.36</v>
      </c>
      <c r="G808" s="175"/>
      <c r="H808" s="176"/>
      <c r="I808" s="247">
        <v>0.08</v>
      </c>
      <c r="J808" s="253">
        <v>0.12</v>
      </c>
      <c r="K808" s="107">
        <v>1.68</v>
      </c>
      <c r="L808" s="250">
        <v>2.52</v>
      </c>
      <c r="M808" s="196">
        <v>8</v>
      </c>
      <c r="N808" s="150">
        <v>12</v>
      </c>
      <c r="O808" s="196">
        <v>4.16</v>
      </c>
      <c r="P808" s="150">
        <v>6.24</v>
      </c>
      <c r="Q808" s="27"/>
      <c r="R808" s="335"/>
    </row>
    <row r="809" spans="1:18" ht="25.5">
      <c r="A809" s="79">
        <v>67</v>
      </c>
      <c r="B809" s="146" t="s">
        <v>255</v>
      </c>
      <c r="C809" s="58">
        <v>150</v>
      </c>
      <c r="D809" s="59">
        <v>200</v>
      </c>
      <c r="E809" s="257">
        <v>2.02</v>
      </c>
      <c r="F809" s="260">
        <v>2.69</v>
      </c>
      <c r="G809" s="109">
        <v>1.98</v>
      </c>
      <c r="H809" s="250">
        <v>2.38</v>
      </c>
      <c r="I809" s="257">
        <v>3.26</v>
      </c>
      <c r="J809" s="260">
        <v>4.34</v>
      </c>
      <c r="K809" s="175">
        <v>4.87</v>
      </c>
      <c r="L809" s="176">
        <v>6.49</v>
      </c>
      <c r="M809" s="509">
        <v>72</v>
      </c>
      <c r="N809" s="159">
        <v>96</v>
      </c>
      <c r="O809" s="196">
        <v>11.09</v>
      </c>
      <c r="P809" s="150">
        <v>14.79</v>
      </c>
      <c r="Q809" s="27"/>
      <c r="R809" s="335"/>
    </row>
    <row r="810" spans="1:18" ht="12.75">
      <c r="A810" s="79">
        <v>307</v>
      </c>
      <c r="B810" s="221" t="s">
        <v>256</v>
      </c>
      <c r="C810" s="58" t="s">
        <v>19</v>
      </c>
      <c r="D810" s="59" t="s">
        <v>44</v>
      </c>
      <c r="E810" s="14">
        <v>5.41</v>
      </c>
      <c r="F810" s="225">
        <v>7.57</v>
      </c>
      <c r="G810" s="109">
        <v>5.26</v>
      </c>
      <c r="H810" s="250">
        <v>7.26</v>
      </c>
      <c r="I810" s="14">
        <v>5.87</v>
      </c>
      <c r="J810" s="225">
        <v>8.22</v>
      </c>
      <c r="K810" s="40">
        <v>6.22</v>
      </c>
      <c r="L810" s="41">
        <v>8.71</v>
      </c>
      <c r="M810" s="14">
        <v>108</v>
      </c>
      <c r="N810" s="41">
        <v>151</v>
      </c>
      <c r="O810" s="196"/>
      <c r="P810" s="150"/>
      <c r="Q810" s="27"/>
      <c r="R810" s="335"/>
    </row>
    <row r="811" spans="1:18" ht="12.75">
      <c r="A811" s="79">
        <v>321</v>
      </c>
      <c r="B811" s="310" t="s">
        <v>134</v>
      </c>
      <c r="C811" s="58">
        <v>110</v>
      </c>
      <c r="D811" s="59">
        <v>130</v>
      </c>
      <c r="E811" s="194">
        <v>2.1</v>
      </c>
      <c r="F811" s="250">
        <v>2.48</v>
      </c>
      <c r="G811" s="247">
        <v>0.6</v>
      </c>
      <c r="H811" s="253">
        <v>0.8</v>
      </c>
      <c r="I811" s="194">
        <v>3.2</v>
      </c>
      <c r="J811" s="250">
        <v>3.78</v>
      </c>
      <c r="K811" s="194">
        <v>14.99</v>
      </c>
      <c r="L811" s="253">
        <v>17.72</v>
      </c>
      <c r="M811" s="265">
        <v>100</v>
      </c>
      <c r="N811" s="150">
        <v>120</v>
      </c>
      <c r="O811" s="196">
        <v>12.07</v>
      </c>
      <c r="P811" s="301">
        <v>15.7</v>
      </c>
      <c r="Q811" s="27"/>
      <c r="R811" s="335"/>
    </row>
    <row r="812" spans="1:18" ht="12.75">
      <c r="A812" s="79">
        <v>376</v>
      </c>
      <c r="B812" s="146" t="s">
        <v>257</v>
      </c>
      <c r="C812" s="64">
        <v>150</v>
      </c>
      <c r="D812" s="44">
        <v>200</v>
      </c>
      <c r="E812" s="247">
        <v>0.33</v>
      </c>
      <c r="F812" s="253">
        <v>0.59</v>
      </c>
      <c r="G812" s="109"/>
      <c r="H812" s="250"/>
      <c r="I812" s="247">
        <v>0.02</v>
      </c>
      <c r="J812" s="253">
        <v>0.04</v>
      </c>
      <c r="K812" s="109">
        <v>20.82</v>
      </c>
      <c r="L812" s="250">
        <v>35.01</v>
      </c>
      <c r="M812" s="196">
        <v>85</v>
      </c>
      <c r="N812" s="150">
        <v>150</v>
      </c>
      <c r="O812" s="196">
        <v>0.3</v>
      </c>
      <c r="P812" s="150">
        <v>0.4</v>
      </c>
      <c r="Q812" s="27"/>
      <c r="R812" s="335"/>
    </row>
    <row r="813" spans="1:18" ht="12.75">
      <c r="A813" s="79">
        <v>700</v>
      </c>
      <c r="B813" s="20" t="s">
        <v>14</v>
      </c>
      <c r="C813" s="472">
        <v>40</v>
      </c>
      <c r="D813" s="63">
        <v>50</v>
      </c>
      <c r="E813" s="212">
        <v>3.08</v>
      </c>
      <c r="F813" s="216">
        <v>4</v>
      </c>
      <c r="G813" s="164"/>
      <c r="H813" s="165"/>
      <c r="I813" s="212">
        <v>0.53</v>
      </c>
      <c r="J813" s="216">
        <v>0.66</v>
      </c>
      <c r="K813" s="164">
        <v>15.08</v>
      </c>
      <c r="L813" s="165">
        <v>18.85</v>
      </c>
      <c r="M813" s="276">
        <v>80</v>
      </c>
      <c r="N813" s="167">
        <v>100</v>
      </c>
      <c r="O813" s="510"/>
      <c r="P813" s="173"/>
      <c r="Q813" s="27"/>
      <c r="R813" s="335"/>
    </row>
    <row r="814" spans="1:18" ht="13.5" thickBot="1">
      <c r="A814" s="81"/>
      <c r="B814" s="144"/>
      <c r="C814" s="712" t="s">
        <v>6</v>
      </c>
      <c r="D814" s="695"/>
      <c r="E814" s="202">
        <f aca="true" t="shared" si="98" ref="E814:P814">SUM(E808:E813)</f>
        <v>13.18</v>
      </c>
      <c r="F814" s="206">
        <f t="shared" si="98"/>
        <v>17.69</v>
      </c>
      <c r="G814" s="151">
        <f t="shared" si="98"/>
        <v>7.84</v>
      </c>
      <c r="H814" s="152">
        <f t="shared" si="98"/>
        <v>10.440000000000001</v>
      </c>
      <c r="I814" s="202">
        <f t="shared" si="98"/>
        <v>12.959999999999999</v>
      </c>
      <c r="J814" s="206">
        <f t="shared" si="98"/>
        <v>17.16</v>
      </c>
      <c r="K814" s="151">
        <f t="shared" si="98"/>
        <v>63.66</v>
      </c>
      <c r="L814" s="152">
        <f t="shared" si="98"/>
        <v>89.29999999999998</v>
      </c>
      <c r="M814" s="202">
        <f t="shared" si="98"/>
        <v>453</v>
      </c>
      <c r="N814" s="152">
        <f t="shared" si="98"/>
        <v>629</v>
      </c>
      <c r="O814" s="202">
        <f t="shared" si="98"/>
        <v>27.62</v>
      </c>
      <c r="P814" s="152">
        <f t="shared" si="98"/>
        <v>37.13</v>
      </c>
      <c r="Q814" s="26">
        <f>R814/R826</f>
        <v>0.3383364602876798</v>
      </c>
      <c r="R814" s="336">
        <f>AVERAGE(M814:N814)</f>
        <v>541</v>
      </c>
    </row>
    <row r="815" spans="1:18" ht="15.75">
      <c r="A815" s="84"/>
      <c r="B815" s="181" t="s">
        <v>54</v>
      </c>
      <c r="C815" s="128"/>
      <c r="D815" s="129"/>
      <c r="E815" s="295"/>
      <c r="F815" s="210"/>
      <c r="G815" s="156"/>
      <c r="H815" s="155"/>
      <c r="I815" s="207"/>
      <c r="J815" s="210"/>
      <c r="K815" s="156"/>
      <c r="L815" s="155"/>
      <c r="M815" s="207"/>
      <c r="N815" s="149"/>
      <c r="O815" s="208"/>
      <c r="P815" s="158"/>
      <c r="Q815" s="26"/>
      <c r="R815" s="335"/>
    </row>
    <row r="816" spans="1:18" ht="12.75">
      <c r="A816" s="79">
        <v>401</v>
      </c>
      <c r="B816" s="20" t="s">
        <v>39</v>
      </c>
      <c r="C816" s="64">
        <v>150</v>
      </c>
      <c r="D816" s="57">
        <v>180</v>
      </c>
      <c r="E816" s="212">
        <v>4.35</v>
      </c>
      <c r="F816" s="216">
        <v>5.8</v>
      </c>
      <c r="G816" s="107">
        <v>4.35</v>
      </c>
      <c r="H816" s="165">
        <v>5.8</v>
      </c>
      <c r="I816" s="212">
        <v>3.75</v>
      </c>
      <c r="J816" s="216">
        <v>5</v>
      </c>
      <c r="K816" s="164">
        <v>6</v>
      </c>
      <c r="L816" s="165">
        <v>8</v>
      </c>
      <c r="M816" s="276">
        <v>75</v>
      </c>
      <c r="N816" s="167">
        <v>100</v>
      </c>
      <c r="O816" s="196">
        <v>1.05</v>
      </c>
      <c r="P816" s="250">
        <v>1.4</v>
      </c>
      <c r="Q816" s="26"/>
      <c r="R816" s="335"/>
    </row>
    <row r="817" spans="1:18" ht="12.75">
      <c r="A817" s="79" t="s">
        <v>258</v>
      </c>
      <c r="B817" s="85" t="s">
        <v>259</v>
      </c>
      <c r="C817" s="102">
        <v>50</v>
      </c>
      <c r="D817" s="103">
        <v>60</v>
      </c>
      <c r="E817" s="107">
        <v>2.95</v>
      </c>
      <c r="F817" s="168">
        <v>3.54</v>
      </c>
      <c r="G817" s="169">
        <v>0.06</v>
      </c>
      <c r="H817" s="168">
        <v>0.1</v>
      </c>
      <c r="I817" s="107">
        <v>4.32</v>
      </c>
      <c r="J817" s="250">
        <v>5.18</v>
      </c>
      <c r="K817" s="107">
        <v>15.75</v>
      </c>
      <c r="L817" s="250">
        <v>18.9</v>
      </c>
      <c r="M817" s="111">
        <v>121</v>
      </c>
      <c r="N817" s="150">
        <v>145</v>
      </c>
      <c r="O817" s="196">
        <v>1.03</v>
      </c>
      <c r="P817" s="150">
        <v>1.24</v>
      </c>
      <c r="Q817" s="26"/>
      <c r="R817" s="335"/>
    </row>
    <row r="818" spans="1:18" ht="13.5" thickBot="1">
      <c r="A818" s="81"/>
      <c r="B818" s="144"/>
      <c r="C818" s="712" t="s">
        <v>6</v>
      </c>
      <c r="D818" s="695"/>
      <c r="E818" s="511">
        <f aca="true" t="shared" si="99" ref="E818:P818">SUM(E816:E817)</f>
        <v>7.3</v>
      </c>
      <c r="F818" s="512">
        <f t="shared" si="99"/>
        <v>9.34</v>
      </c>
      <c r="G818" s="272">
        <f t="shared" si="99"/>
        <v>4.409999999999999</v>
      </c>
      <c r="H818" s="273">
        <f t="shared" si="99"/>
        <v>5.8999999999999995</v>
      </c>
      <c r="I818" s="511">
        <f t="shared" si="99"/>
        <v>8.07</v>
      </c>
      <c r="J818" s="512">
        <f t="shared" si="99"/>
        <v>10.18</v>
      </c>
      <c r="K818" s="272">
        <f t="shared" si="99"/>
        <v>21.75</v>
      </c>
      <c r="L818" s="273">
        <f t="shared" si="99"/>
        <v>26.9</v>
      </c>
      <c r="M818" s="511">
        <f t="shared" si="99"/>
        <v>196</v>
      </c>
      <c r="N818" s="273">
        <f t="shared" si="99"/>
        <v>245</v>
      </c>
      <c r="O818" s="511">
        <f t="shared" si="99"/>
        <v>2.08</v>
      </c>
      <c r="P818" s="273">
        <f t="shared" si="99"/>
        <v>2.6399999999999997</v>
      </c>
      <c r="Q818" s="26">
        <f>R818/R826</f>
        <v>0.1378986866791745</v>
      </c>
      <c r="R818" s="336">
        <f>AVERAGE(M818:N818)</f>
        <v>220.5</v>
      </c>
    </row>
    <row r="819" spans="1:18" ht="15.75">
      <c r="A819" s="78"/>
      <c r="B819" s="197" t="s">
        <v>53</v>
      </c>
      <c r="C819" s="128"/>
      <c r="D819" s="129"/>
      <c r="E819" s="295"/>
      <c r="F819" s="210"/>
      <c r="G819" s="156"/>
      <c r="H819" s="155"/>
      <c r="I819" s="207"/>
      <c r="J819" s="210"/>
      <c r="K819" s="156"/>
      <c r="L819" s="155"/>
      <c r="M819" s="207"/>
      <c r="N819" s="149"/>
      <c r="O819" s="513"/>
      <c r="P819" s="158"/>
      <c r="Q819" s="27"/>
      <c r="R819" s="335"/>
    </row>
    <row r="820" spans="1:18" ht="12.75">
      <c r="A820" s="307" t="s">
        <v>175</v>
      </c>
      <c r="B820" s="358" t="s">
        <v>159</v>
      </c>
      <c r="C820" s="98">
        <v>40</v>
      </c>
      <c r="D820" s="308">
        <v>60</v>
      </c>
      <c r="E820" s="15">
        <v>0.3</v>
      </c>
      <c r="F820" s="32">
        <v>0.45</v>
      </c>
      <c r="G820" s="31"/>
      <c r="H820" s="32"/>
      <c r="I820" s="31">
        <v>2.4</v>
      </c>
      <c r="J820" s="32">
        <v>3.4</v>
      </c>
      <c r="K820" s="31">
        <v>2.27</v>
      </c>
      <c r="L820" s="205">
        <v>3.41</v>
      </c>
      <c r="M820" s="42">
        <v>31</v>
      </c>
      <c r="N820" s="43">
        <v>55</v>
      </c>
      <c r="O820" s="193">
        <v>1.92</v>
      </c>
      <c r="P820" s="43">
        <v>2.88</v>
      </c>
      <c r="Q820" s="27"/>
      <c r="R820" s="335"/>
    </row>
    <row r="821" spans="1:18" ht="12.75">
      <c r="A821" s="85">
        <v>342</v>
      </c>
      <c r="B821" s="187" t="s">
        <v>58</v>
      </c>
      <c r="C821" s="102">
        <v>150</v>
      </c>
      <c r="D821" s="103">
        <v>180</v>
      </c>
      <c r="E821" s="514">
        <v>2.11</v>
      </c>
      <c r="F821" s="515">
        <v>2.53</v>
      </c>
      <c r="G821" s="31">
        <v>1.83</v>
      </c>
      <c r="H821" s="32">
        <v>2</v>
      </c>
      <c r="I821" s="514">
        <v>3.65</v>
      </c>
      <c r="J821" s="515">
        <v>4.2</v>
      </c>
      <c r="K821" s="194">
        <v>16.26</v>
      </c>
      <c r="L821" s="250">
        <v>19.51</v>
      </c>
      <c r="M821" s="276">
        <v>130</v>
      </c>
      <c r="N821" s="167">
        <v>156</v>
      </c>
      <c r="O821" s="193">
        <v>8.55</v>
      </c>
      <c r="P821" s="97">
        <v>9.86</v>
      </c>
      <c r="Q821" s="27"/>
      <c r="R821" s="335"/>
    </row>
    <row r="822" spans="1:18" ht="12.75">
      <c r="A822" s="79">
        <v>1</v>
      </c>
      <c r="B822" s="423" t="s">
        <v>197</v>
      </c>
      <c r="C822" s="424" t="s">
        <v>78</v>
      </c>
      <c r="D822" s="55" t="s">
        <v>55</v>
      </c>
      <c r="E822" s="31">
        <v>2.35</v>
      </c>
      <c r="F822" s="32">
        <v>3.1</v>
      </c>
      <c r="G822" s="31">
        <v>0.06</v>
      </c>
      <c r="H822" s="32">
        <v>0.08</v>
      </c>
      <c r="I822" s="31">
        <v>3.32</v>
      </c>
      <c r="J822" s="32">
        <v>5.4</v>
      </c>
      <c r="K822" s="31">
        <v>14.84</v>
      </c>
      <c r="L822" s="32">
        <v>19.77</v>
      </c>
      <c r="M822" s="42">
        <v>95</v>
      </c>
      <c r="N822" s="43">
        <v>115</v>
      </c>
      <c r="O822" s="193"/>
      <c r="P822" s="43"/>
      <c r="Q822" s="27"/>
      <c r="R822" s="335"/>
    </row>
    <row r="823" spans="1:18" ht="12.75">
      <c r="A823" s="79">
        <v>393</v>
      </c>
      <c r="B823" s="74" t="s">
        <v>89</v>
      </c>
      <c r="C823" s="67">
        <v>170</v>
      </c>
      <c r="D823" s="61">
        <v>200</v>
      </c>
      <c r="E823" s="14">
        <v>0.14</v>
      </c>
      <c r="F823" s="225">
        <v>0.19</v>
      </c>
      <c r="G823" s="107"/>
      <c r="H823" s="250"/>
      <c r="I823" s="14">
        <v>0.06</v>
      </c>
      <c r="J823" s="225">
        <v>0.03</v>
      </c>
      <c r="K823" s="40">
        <v>12.85</v>
      </c>
      <c r="L823" s="41">
        <v>15.12</v>
      </c>
      <c r="M823" s="14">
        <v>44</v>
      </c>
      <c r="N823" s="174">
        <v>61</v>
      </c>
      <c r="O823" s="196">
        <v>2.13</v>
      </c>
      <c r="P823" s="97">
        <v>2.84</v>
      </c>
      <c r="Q823" s="27"/>
      <c r="R823" s="335"/>
    </row>
    <row r="824" spans="1:18" ht="12.75">
      <c r="A824" s="79"/>
      <c r="B824" s="20" t="s">
        <v>210</v>
      </c>
      <c r="C824" s="64">
        <v>10</v>
      </c>
      <c r="D824" s="57">
        <v>20</v>
      </c>
      <c r="E824" s="15">
        <v>0.25</v>
      </c>
      <c r="F824" s="205">
        <v>0.5</v>
      </c>
      <c r="G824" s="31"/>
      <c r="H824" s="32"/>
      <c r="I824" s="15">
        <v>1.73</v>
      </c>
      <c r="J824" s="205">
        <v>3.46</v>
      </c>
      <c r="K824" s="31">
        <v>2.75</v>
      </c>
      <c r="L824" s="32">
        <v>5.5</v>
      </c>
      <c r="M824" s="193">
        <v>44</v>
      </c>
      <c r="N824" s="43">
        <v>88</v>
      </c>
      <c r="O824" s="196"/>
      <c r="P824" s="301"/>
      <c r="Q824" s="27"/>
      <c r="R824" s="335"/>
    </row>
    <row r="825" spans="1:18" ht="12.75">
      <c r="A825" s="79"/>
      <c r="B825" s="75"/>
      <c r="C825" s="713" t="s">
        <v>6</v>
      </c>
      <c r="D825" s="714"/>
      <c r="E825" s="475">
        <f aca="true" t="shared" si="100" ref="E825:P825">SUM(E820:E824)</f>
        <v>5.1499999999999995</v>
      </c>
      <c r="F825" s="346">
        <f t="shared" si="100"/>
        <v>6.7700000000000005</v>
      </c>
      <c r="G825" s="231">
        <f t="shared" si="100"/>
        <v>1.8900000000000001</v>
      </c>
      <c r="H825" s="516">
        <f t="shared" si="100"/>
        <v>2.08</v>
      </c>
      <c r="I825" s="475">
        <f t="shared" si="100"/>
        <v>11.16</v>
      </c>
      <c r="J825" s="346">
        <f t="shared" si="100"/>
        <v>16.49</v>
      </c>
      <c r="K825" s="231">
        <f t="shared" si="100"/>
        <v>48.970000000000006</v>
      </c>
      <c r="L825" s="516">
        <f t="shared" si="100"/>
        <v>63.309999999999995</v>
      </c>
      <c r="M825" s="475">
        <f t="shared" si="100"/>
        <v>344</v>
      </c>
      <c r="N825" s="516">
        <f t="shared" si="100"/>
        <v>475</v>
      </c>
      <c r="O825" s="475">
        <f t="shared" si="100"/>
        <v>12.600000000000001</v>
      </c>
      <c r="P825" s="516">
        <f t="shared" si="100"/>
        <v>15.579999999999998</v>
      </c>
      <c r="Q825" s="26">
        <f>R825/R826</f>
        <v>0.25609756097560976</v>
      </c>
      <c r="R825" s="338">
        <f>AVERAGE(M825:N825)</f>
        <v>409.5</v>
      </c>
    </row>
    <row r="826" spans="1:18" ht="13.5" thickBot="1">
      <c r="A826" s="81"/>
      <c r="B826" s="218"/>
      <c r="C826" s="743" t="s">
        <v>15</v>
      </c>
      <c r="D826" s="744"/>
      <c r="E826" s="267">
        <f aca="true" t="shared" si="101" ref="E826:Q826">SUM(E803+E806+E814+E818+E825)</f>
        <v>42.489999999999995</v>
      </c>
      <c r="F826" s="266">
        <f t="shared" si="101"/>
        <v>54.34000000000001</v>
      </c>
      <c r="G826" s="38">
        <f t="shared" si="101"/>
        <v>27.41</v>
      </c>
      <c r="H826" s="39">
        <f t="shared" si="101"/>
        <v>33.9</v>
      </c>
      <c r="I826" s="267">
        <f t="shared" si="101"/>
        <v>48.2</v>
      </c>
      <c r="J826" s="266">
        <f t="shared" si="101"/>
        <v>62.06</v>
      </c>
      <c r="K826" s="38">
        <f t="shared" si="101"/>
        <v>201.88</v>
      </c>
      <c r="L826" s="39">
        <f t="shared" si="101"/>
        <v>256.46</v>
      </c>
      <c r="M826" s="202">
        <f t="shared" si="101"/>
        <v>1387</v>
      </c>
      <c r="N826" s="152">
        <f t="shared" si="101"/>
        <v>1811</v>
      </c>
      <c r="O826" s="267">
        <f t="shared" si="101"/>
        <v>104.89000000000001</v>
      </c>
      <c r="P826" s="53">
        <f t="shared" si="101"/>
        <v>112.78</v>
      </c>
      <c r="Q826" s="29">
        <f t="shared" si="101"/>
        <v>1</v>
      </c>
      <c r="R826" s="338">
        <f>AVERAGE(M826:N826)</f>
        <v>1599</v>
      </c>
    </row>
    <row r="827" spans="1:18" ht="13.5" thickBot="1">
      <c r="A827" s="686"/>
      <c r="B827" s="687"/>
      <c r="C827" s="687"/>
      <c r="D827" s="687"/>
      <c r="E827" s="687"/>
      <c r="F827" s="687"/>
      <c r="G827" s="687"/>
      <c r="H827" s="687"/>
      <c r="I827" s="687"/>
      <c r="J827" s="687"/>
      <c r="K827" s="687"/>
      <c r="L827" s="687"/>
      <c r="M827" s="687"/>
      <c r="N827" s="687"/>
      <c r="O827" s="687"/>
      <c r="P827" s="688"/>
      <c r="Q827" s="13"/>
      <c r="R827" s="335"/>
    </row>
    <row r="828" spans="1:18" ht="12.75">
      <c r="A828" s="86"/>
      <c r="B828" s="689" t="s">
        <v>26</v>
      </c>
      <c r="C828" s="690"/>
      <c r="D828" s="691"/>
      <c r="E828" s="87">
        <v>42</v>
      </c>
      <c r="F828" s="87">
        <v>54</v>
      </c>
      <c r="G828" s="87">
        <f>E828*Q829/C829</f>
        <v>27.3</v>
      </c>
      <c r="H828" s="87">
        <f>F828*Q828/C829</f>
        <v>32.4</v>
      </c>
      <c r="I828" s="87">
        <v>47</v>
      </c>
      <c r="J828" s="87">
        <v>60</v>
      </c>
      <c r="K828" s="87">
        <v>203</v>
      </c>
      <c r="L828" s="88">
        <v>261</v>
      </c>
      <c r="M828" s="89">
        <v>1400</v>
      </c>
      <c r="N828" s="90">
        <v>1800</v>
      </c>
      <c r="O828" s="90">
        <v>45</v>
      </c>
      <c r="P828" s="91">
        <v>50</v>
      </c>
      <c r="Q828" s="332">
        <v>60</v>
      </c>
      <c r="R828" s="335"/>
    </row>
    <row r="829" spans="1:18" ht="13.5" thickBot="1">
      <c r="A829" s="92"/>
      <c r="B829" s="93" t="s">
        <v>28</v>
      </c>
      <c r="C829" s="177">
        <v>100</v>
      </c>
      <c r="D829" s="178"/>
      <c r="E829" s="179">
        <f>E826*C829/E828-C829</f>
        <v>1.166666666666643</v>
      </c>
      <c r="F829" s="561">
        <f>F826*C829/F828-C829</f>
        <v>0.6296296296296475</v>
      </c>
      <c r="G829" s="561">
        <f>G826*C829/G828-C829</f>
        <v>0.4029304029303944</v>
      </c>
      <c r="H829" s="561">
        <f>H826*C829/H828-C829</f>
        <v>4.629629629629633</v>
      </c>
      <c r="I829" s="561">
        <f>I826*C829/I828-C829</f>
        <v>2.5531914893617085</v>
      </c>
      <c r="J829" s="561">
        <f>J826*C829/J828-C829</f>
        <v>3.433333333333337</v>
      </c>
      <c r="K829" s="561">
        <f>K826*C829/K828-C829</f>
        <v>-0.551724137931032</v>
      </c>
      <c r="L829" s="562">
        <f>L826*C829/L828-C829</f>
        <v>-1.7394636015325773</v>
      </c>
      <c r="M829" s="561">
        <f>M826*C829/M828-C829</f>
        <v>-0.9285714285714306</v>
      </c>
      <c r="N829" s="561">
        <f>N826*C829/N828-C829</f>
        <v>0.6111111111111143</v>
      </c>
      <c r="O829" s="561">
        <f>O826*C829/O828-C829</f>
        <v>133.08888888888893</v>
      </c>
      <c r="P829" s="563">
        <f>P826*C829/P828-C829</f>
        <v>125.56</v>
      </c>
      <c r="Q829" s="333">
        <v>65</v>
      </c>
      <c r="R829" s="335"/>
    </row>
    <row r="844" spans="1:17" ht="15.75">
      <c r="A844" s="30"/>
      <c r="B844" s="5"/>
      <c r="C844" s="5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30"/>
    </row>
    <row r="845" spans="2:16" ht="16.5" thickBot="1">
      <c r="B845" s="5"/>
      <c r="C845" s="5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</row>
    <row r="846" spans="1:18" ht="51.75" thickBot="1">
      <c r="A846" s="83" t="s">
        <v>88</v>
      </c>
      <c r="B846" s="82" t="s">
        <v>22</v>
      </c>
      <c r="C846" s="725" t="s">
        <v>23</v>
      </c>
      <c r="D846" s="720"/>
      <c r="E846" s="725" t="s">
        <v>24</v>
      </c>
      <c r="F846" s="726"/>
      <c r="G846" s="726"/>
      <c r="H846" s="726"/>
      <c r="I846" s="726"/>
      <c r="J846" s="726"/>
      <c r="K846" s="726"/>
      <c r="L846" s="704"/>
      <c r="M846" s="696" t="s">
        <v>25</v>
      </c>
      <c r="N846" s="697"/>
      <c r="O846" s="727" t="s">
        <v>50</v>
      </c>
      <c r="P846" s="728"/>
      <c r="Q846" s="12"/>
      <c r="R846" s="335"/>
    </row>
    <row r="847" spans="1:18" ht="13.5" thickBot="1">
      <c r="A847" s="674" t="s">
        <v>260</v>
      </c>
      <c r="B847" s="675"/>
      <c r="C847" s="721"/>
      <c r="D847" s="722"/>
      <c r="E847" s="733" t="s">
        <v>8</v>
      </c>
      <c r="F847" s="734"/>
      <c r="G847" s="734"/>
      <c r="H847" s="735"/>
      <c r="I847" s="736" t="s">
        <v>9</v>
      </c>
      <c r="J847" s="737"/>
      <c r="K847" s="736" t="s">
        <v>10</v>
      </c>
      <c r="L847" s="737"/>
      <c r="M847" s="698"/>
      <c r="N847" s="688"/>
      <c r="O847" s="729"/>
      <c r="P847" s="730"/>
      <c r="Q847" s="21"/>
      <c r="R847" s="335"/>
    </row>
    <row r="848" spans="1:18" ht="13.5" thickBot="1">
      <c r="A848" s="676"/>
      <c r="B848" s="677"/>
      <c r="C848" s="723"/>
      <c r="D848" s="724"/>
      <c r="E848" s="703" t="s">
        <v>29</v>
      </c>
      <c r="F848" s="704"/>
      <c r="G848" s="705" t="s">
        <v>30</v>
      </c>
      <c r="H848" s="706"/>
      <c r="I848" s="738"/>
      <c r="J848" s="706"/>
      <c r="K848" s="739"/>
      <c r="L848" s="740"/>
      <c r="M848" s="699"/>
      <c r="N848" s="700"/>
      <c r="O848" s="731"/>
      <c r="P848" s="732"/>
      <c r="Q848" s="22"/>
      <c r="R848" s="335"/>
    </row>
    <row r="849" spans="1:18" ht="16.5" thickBot="1">
      <c r="A849" s="77"/>
      <c r="B849" s="283" t="s">
        <v>0</v>
      </c>
      <c r="C849" s="282" t="s">
        <v>86</v>
      </c>
      <c r="D849" s="281" t="s">
        <v>87</v>
      </c>
      <c r="E849" s="280" t="s">
        <v>86</v>
      </c>
      <c r="F849" s="284" t="s">
        <v>87</v>
      </c>
      <c r="G849" s="282" t="s">
        <v>86</v>
      </c>
      <c r="H849" s="281" t="s">
        <v>87</v>
      </c>
      <c r="I849" s="280" t="s">
        <v>86</v>
      </c>
      <c r="J849" s="284" t="s">
        <v>87</v>
      </c>
      <c r="K849" s="282" t="s">
        <v>86</v>
      </c>
      <c r="L849" s="281" t="s">
        <v>87</v>
      </c>
      <c r="M849" s="280" t="s">
        <v>86</v>
      </c>
      <c r="N849" s="284" t="s">
        <v>87</v>
      </c>
      <c r="O849" s="282" t="s">
        <v>86</v>
      </c>
      <c r="P849" s="673" t="s">
        <v>87</v>
      </c>
      <c r="Q849" s="22"/>
      <c r="R849" s="335"/>
    </row>
    <row r="850" spans="1:18" ht="12.75">
      <c r="A850" s="60">
        <v>178</v>
      </c>
      <c r="B850" s="517" t="s">
        <v>199</v>
      </c>
      <c r="C850" s="518">
        <v>150</v>
      </c>
      <c r="D850" s="66">
        <v>200</v>
      </c>
      <c r="E850" s="31">
        <v>3.61</v>
      </c>
      <c r="F850" s="32">
        <v>4.81</v>
      </c>
      <c r="G850" s="31">
        <v>3.53</v>
      </c>
      <c r="H850" s="32">
        <v>3.68</v>
      </c>
      <c r="I850" s="31">
        <v>4.81</v>
      </c>
      <c r="J850" s="32">
        <v>6.41</v>
      </c>
      <c r="K850" s="31">
        <v>19.75</v>
      </c>
      <c r="L850" s="32">
        <v>26.34</v>
      </c>
      <c r="M850" s="42">
        <v>148</v>
      </c>
      <c r="N850" s="43">
        <v>197</v>
      </c>
      <c r="O850" s="42">
        <v>0</v>
      </c>
      <c r="P850" s="47">
        <v>0</v>
      </c>
      <c r="Q850" s="22"/>
      <c r="R850" s="335"/>
    </row>
    <row r="851" spans="1:18" ht="12.75">
      <c r="A851" s="79">
        <v>1</v>
      </c>
      <c r="B851" s="519" t="s">
        <v>47</v>
      </c>
      <c r="C851" s="54" t="s">
        <v>78</v>
      </c>
      <c r="D851" s="55" t="s">
        <v>55</v>
      </c>
      <c r="E851" s="107">
        <v>2.35</v>
      </c>
      <c r="F851" s="250">
        <v>3.1</v>
      </c>
      <c r="G851" s="107">
        <v>0.07</v>
      </c>
      <c r="H851" s="250">
        <v>0.1</v>
      </c>
      <c r="I851" s="107">
        <v>3.32</v>
      </c>
      <c r="J851" s="250">
        <v>5.4</v>
      </c>
      <c r="K851" s="107">
        <v>14.84</v>
      </c>
      <c r="L851" s="250">
        <v>19.77</v>
      </c>
      <c r="M851" s="111">
        <v>95</v>
      </c>
      <c r="N851" s="150">
        <v>115</v>
      </c>
      <c r="O851" s="111"/>
      <c r="P851" s="150"/>
      <c r="Q851" s="23"/>
      <c r="R851" s="335"/>
    </row>
    <row r="852" spans="1:18" ht="12.75">
      <c r="A852" s="79">
        <v>394</v>
      </c>
      <c r="B852" s="85" t="s">
        <v>16</v>
      </c>
      <c r="C852" s="67">
        <v>170</v>
      </c>
      <c r="D852" s="57">
        <v>200</v>
      </c>
      <c r="E852" s="107">
        <v>3.94</v>
      </c>
      <c r="F852" s="250">
        <v>4.64</v>
      </c>
      <c r="G852" s="107">
        <v>2.42</v>
      </c>
      <c r="H852" s="250">
        <v>3.27</v>
      </c>
      <c r="I852" s="107">
        <v>4.35</v>
      </c>
      <c r="J852" s="250">
        <v>5.12</v>
      </c>
      <c r="K852" s="107">
        <v>15.63</v>
      </c>
      <c r="L852" s="250">
        <v>17.26</v>
      </c>
      <c r="M852" s="111">
        <v>88</v>
      </c>
      <c r="N852" s="150">
        <v>103</v>
      </c>
      <c r="O852" s="111">
        <v>0.19</v>
      </c>
      <c r="P852" s="150">
        <v>0.22</v>
      </c>
      <c r="Q852" s="25"/>
      <c r="R852" s="335"/>
    </row>
    <row r="853" spans="1:18" ht="13.5" thickBot="1">
      <c r="A853" s="81"/>
      <c r="B853" s="200"/>
      <c r="C853" s="712" t="s">
        <v>6</v>
      </c>
      <c r="D853" s="695"/>
      <c r="E853" s="600">
        <f aca="true" t="shared" si="102" ref="E853:P853">SUM(E850:E852)</f>
        <v>9.9</v>
      </c>
      <c r="F853" s="599">
        <f t="shared" si="102"/>
        <v>12.55</v>
      </c>
      <c r="G853" s="600">
        <f t="shared" si="102"/>
        <v>6.02</v>
      </c>
      <c r="H853" s="599">
        <f t="shared" si="102"/>
        <v>7.050000000000001</v>
      </c>
      <c r="I853" s="600">
        <f t="shared" si="102"/>
        <v>12.479999999999999</v>
      </c>
      <c r="J853" s="599">
        <f t="shared" si="102"/>
        <v>16.93</v>
      </c>
      <c r="K853" s="600">
        <f t="shared" si="102"/>
        <v>50.220000000000006</v>
      </c>
      <c r="L853" s="599">
        <f t="shared" si="102"/>
        <v>63.370000000000005</v>
      </c>
      <c r="M853" s="600">
        <f t="shared" si="102"/>
        <v>331</v>
      </c>
      <c r="N853" s="599">
        <f t="shared" si="102"/>
        <v>415</v>
      </c>
      <c r="O853" s="600">
        <f t="shared" si="102"/>
        <v>0.19</v>
      </c>
      <c r="P853" s="599">
        <f t="shared" si="102"/>
        <v>0.22</v>
      </c>
      <c r="Q853" s="26">
        <f>R853/R878</f>
        <v>0.2339291313891502</v>
      </c>
      <c r="R853" s="336">
        <f>AVERAGE(M853:N853)</f>
        <v>373</v>
      </c>
    </row>
    <row r="854" spans="1:18" ht="15.75">
      <c r="A854" s="84"/>
      <c r="B854" s="181" t="s">
        <v>1</v>
      </c>
      <c r="C854" s="128"/>
      <c r="D854" s="129"/>
      <c r="E854" s="242"/>
      <c r="F854" s="155" t="s">
        <v>7</v>
      </c>
      <c r="G854" s="156"/>
      <c r="H854" s="155"/>
      <c r="I854" s="156"/>
      <c r="J854" s="155"/>
      <c r="K854" s="156"/>
      <c r="L854" s="155" t="s">
        <v>7</v>
      </c>
      <c r="M854" s="156"/>
      <c r="N854" s="243"/>
      <c r="O854" s="242"/>
      <c r="P854" s="158"/>
      <c r="Q854" s="24"/>
      <c r="R854" s="335"/>
    </row>
    <row r="855" spans="1:18" ht="12.75">
      <c r="A855" s="79" t="s">
        <v>161</v>
      </c>
      <c r="B855" s="75" t="s">
        <v>181</v>
      </c>
      <c r="C855" s="33">
        <v>180</v>
      </c>
      <c r="D855" s="57">
        <v>180</v>
      </c>
      <c r="E855" s="31">
        <v>0.58</v>
      </c>
      <c r="F855" s="32">
        <v>0.58</v>
      </c>
      <c r="G855" s="31"/>
      <c r="H855" s="32"/>
      <c r="I855" s="31">
        <v>0.41</v>
      </c>
      <c r="J855" s="32">
        <v>0.41</v>
      </c>
      <c r="K855" s="31">
        <v>22.26</v>
      </c>
      <c r="L855" s="32">
        <v>22.26</v>
      </c>
      <c r="M855" s="42">
        <v>79</v>
      </c>
      <c r="N855" s="43">
        <v>79</v>
      </c>
      <c r="O855" s="42">
        <v>3.6</v>
      </c>
      <c r="P855" s="43">
        <v>3.6</v>
      </c>
      <c r="Q855" s="24"/>
      <c r="R855" s="335"/>
    </row>
    <row r="856" spans="1:18" ht="13.5" thickBot="1">
      <c r="A856" s="81"/>
      <c r="B856" s="144"/>
      <c r="C856" s="712" t="s">
        <v>6</v>
      </c>
      <c r="D856" s="695"/>
      <c r="E856" s="151">
        <f>SUM(E855:E855)</f>
        <v>0.58</v>
      </c>
      <c r="F856" s="202">
        <f>SUM(F855:F855)</f>
        <v>0.58</v>
      </c>
      <c r="G856" s="151"/>
      <c r="H856" s="152"/>
      <c r="I856" s="151">
        <f aca="true" t="shared" si="103" ref="I856:P856">SUM(I855:I855)</f>
        <v>0.41</v>
      </c>
      <c r="J856" s="202">
        <f t="shared" si="103"/>
        <v>0.41</v>
      </c>
      <c r="K856" s="151">
        <f t="shared" si="103"/>
        <v>22.26</v>
      </c>
      <c r="L856" s="202">
        <f t="shared" si="103"/>
        <v>22.26</v>
      </c>
      <c r="M856" s="151">
        <f t="shared" si="103"/>
        <v>79</v>
      </c>
      <c r="N856" s="202">
        <f t="shared" si="103"/>
        <v>79</v>
      </c>
      <c r="O856" s="151">
        <f t="shared" si="103"/>
        <v>3.6</v>
      </c>
      <c r="P856" s="285">
        <f t="shared" si="103"/>
        <v>3.6</v>
      </c>
      <c r="Q856" s="26">
        <f>R856/R878</f>
        <v>0.049545312010034495</v>
      </c>
      <c r="R856" s="337">
        <f>AVERAGE(M856:N856)</f>
        <v>79</v>
      </c>
    </row>
    <row r="857" spans="1:18" ht="15.75">
      <c r="A857" s="84"/>
      <c r="B857" s="181" t="s">
        <v>2</v>
      </c>
      <c r="C857" s="128"/>
      <c r="D857" s="129"/>
      <c r="E857" s="242"/>
      <c r="F857" s="155"/>
      <c r="G857" s="207"/>
      <c r="H857" s="210"/>
      <c r="I857" s="156"/>
      <c r="J857" s="155"/>
      <c r="K857" s="207"/>
      <c r="L857" s="210"/>
      <c r="M857" s="156"/>
      <c r="N857" s="149"/>
      <c r="O857" s="148"/>
      <c r="P857" s="158"/>
      <c r="Q857" s="27"/>
      <c r="R857" s="335"/>
    </row>
    <row r="858" spans="1:18" ht="12.75">
      <c r="A858" s="489" t="s">
        <v>261</v>
      </c>
      <c r="B858" s="520" t="s">
        <v>262</v>
      </c>
      <c r="C858" s="306">
        <v>40</v>
      </c>
      <c r="D858" s="308">
        <v>60</v>
      </c>
      <c r="E858" s="160">
        <v>0.51</v>
      </c>
      <c r="F858" s="161">
        <v>0.77</v>
      </c>
      <c r="G858" s="257"/>
      <c r="H858" s="260"/>
      <c r="I858" s="160">
        <v>2.5</v>
      </c>
      <c r="J858" s="161">
        <v>3.6</v>
      </c>
      <c r="K858" s="251">
        <v>7.65</v>
      </c>
      <c r="L858" s="252">
        <v>11.48</v>
      </c>
      <c r="M858" s="162">
        <v>38</v>
      </c>
      <c r="N858" s="163">
        <v>57</v>
      </c>
      <c r="O858" s="111">
        <v>3.92</v>
      </c>
      <c r="P858" s="150">
        <v>5.88</v>
      </c>
      <c r="Q858" s="27"/>
      <c r="R858" s="335"/>
    </row>
    <row r="859" spans="1:18" ht="25.5">
      <c r="A859" s="79">
        <v>83</v>
      </c>
      <c r="B859" s="146" t="s">
        <v>263</v>
      </c>
      <c r="C859" s="306">
        <v>150</v>
      </c>
      <c r="D859" s="308">
        <v>200</v>
      </c>
      <c r="E859" s="258">
        <v>1.67</v>
      </c>
      <c r="F859" s="259">
        <v>2.23</v>
      </c>
      <c r="G859" s="247">
        <v>1.67</v>
      </c>
      <c r="H859" s="261">
        <v>1.9</v>
      </c>
      <c r="I859" s="258">
        <v>3.6</v>
      </c>
      <c r="J859" s="259">
        <v>4.3</v>
      </c>
      <c r="K859" s="11">
        <v>11.7</v>
      </c>
      <c r="L859" s="263">
        <v>15.6</v>
      </c>
      <c r="M859" s="258">
        <v>84</v>
      </c>
      <c r="N859" s="264">
        <v>112</v>
      </c>
      <c r="O859" s="111">
        <v>6.72</v>
      </c>
      <c r="P859" s="150">
        <v>8.96</v>
      </c>
      <c r="Q859" s="27"/>
      <c r="R859" s="335"/>
    </row>
    <row r="860" spans="1:18" ht="12.75">
      <c r="A860" s="85">
        <v>289</v>
      </c>
      <c r="B860" s="20" t="s">
        <v>264</v>
      </c>
      <c r="C860" s="234" t="s">
        <v>19</v>
      </c>
      <c r="D860" s="61" t="s">
        <v>44</v>
      </c>
      <c r="E860" s="109">
        <v>3.69</v>
      </c>
      <c r="F860" s="250">
        <v>5.17</v>
      </c>
      <c r="G860" s="247">
        <v>3.6</v>
      </c>
      <c r="H860" s="253">
        <v>5</v>
      </c>
      <c r="I860" s="109">
        <v>4.61</v>
      </c>
      <c r="J860" s="250">
        <v>5.7</v>
      </c>
      <c r="K860" s="247">
        <v>5.58</v>
      </c>
      <c r="L860" s="253">
        <v>7.72</v>
      </c>
      <c r="M860" s="111">
        <v>94</v>
      </c>
      <c r="N860" s="150">
        <v>132</v>
      </c>
      <c r="O860" s="42">
        <v>0.3</v>
      </c>
      <c r="P860" s="97">
        <v>0.42</v>
      </c>
      <c r="Q860" s="27"/>
      <c r="R860" s="335"/>
    </row>
    <row r="861" spans="1:18" ht="12.75">
      <c r="A861" s="79">
        <v>337</v>
      </c>
      <c r="B861" s="310" t="s">
        <v>265</v>
      </c>
      <c r="C861" s="58">
        <v>110</v>
      </c>
      <c r="D861" s="59">
        <v>130</v>
      </c>
      <c r="E861" s="194">
        <v>2.02</v>
      </c>
      <c r="F861" s="250">
        <v>2.62</v>
      </c>
      <c r="G861" s="247">
        <v>1.64</v>
      </c>
      <c r="H861" s="253">
        <v>1.8</v>
      </c>
      <c r="I861" s="194">
        <v>3.02</v>
      </c>
      <c r="J861" s="250">
        <v>3.92</v>
      </c>
      <c r="K861" s="262">
        <v>10.53</v>
      </c>
      <c r="L861" s="253">
        <v>13.69</v>
      </c>
      <c r="M861" s="265">
        <v>73</v>
      </c>
      <c r="N861" s="150">
        <v>95</v>
      </c>
      <c r="O861" s="111">
        <v>16.64</v>
      </c>
      <c r="P861" s="301">
        <v>21.63</v>
      </c>
      <c r="Q861" s="27"/>
      <c r="R861" s="335"/>
    </row>
    <row r="862" spans="1:18" ht="12.75">
      <c r="A862" s="79">
        <v>378</v>
      </c>
      <c r="B862" s="20" t="s">
        <v>59</v>
      </c>
      <c r="C862" s="102">
        <v>150</v>
      </c>
      <c r="D862" s="103">
        <v>200</v>
      </c>
      <c r="E862" s="31">
        <v>0.075</v>
      </c>
      <c r="F862" s="32">
        <v>0.1</v>
      </c>
      <c r="G862" s="31"/>
      <c r="H862" s="32"/>
      <c r="I862" s="31">
        <v>0.03</v>
      </c>
      <c r="J862" s="32">
        <v>0.04</v>
      </c>
      <c r="K862" s="31">
        <v>19.6</v>
      </c>
      <c r="L862" s="32">
        <v>26.14</v>
      </c>
      <c r="M862" s="42">
        <v>79</v>
      </c>
      <c r="N862" s="43">
        <v>105</v>
      </c>
      <c r="O862" s="42">
        <v>1.38</v>
      </c>
      <c r="P862" s="43">
        <v>1.84</v>
      </c>
      <c r="Q862" s="27"/>
      <c r="R862" s="335"/>
    </row>
    <row r="863" spans="1:18" ht="12.75">
      <c r="A863" s="79">
        <v>700</v>
      </c>
      <c r="B863" s="145" t="s">
        <v>14</v>
      </c>
      <c r="C863" s="366">
        <v>40</v>
      </c>
      <c r="D863" s="63">
        <v>50</v>
      </c>
      <c r="E863" s="164">
        <v>3.08</v>
      </c>
      <c r="F863" s="165">
        <v>4</v>
      </c>
      <c r="G863" s="164"/>
      <c r="H863" s="165"/>
      <c r="I863" s="164">
        <v>0.53</v>
      </c>
      <c r="J863" s="165">
        <v>0.66</v>
      </c>
      <c r="K863" s="164">
        <v>15.08</v>
      </c>
      <c r="L863" s="165">
        <v>18.85</v>
      </c>
      <c r="M863" s="166">
        <v>80</v>
      </c>
      <c r="N863" s="167">
        <v>100</v>
      </c>
      <c r="O863" s="302"/>
      <c r="P863" s="173"/>
      <c r="Q863" s="27"/>
      <c r="R863" s="335"/>
    </row>
    <row r="864" spans="1:18" ht="13.5" thickBot="1">
      <c r="A864" s="81"/>
      <c r="B864" s="144"/>
      <c r="C864" s="712" t="s">
        <v>6</v>
      </c>
      <c r="D864" s="695"/>
      <c r="E864" s="151">
        <f aca="true" t="shared" si="104" ref="E864:P864">SUM(E858:E863)</f>
        <v>11.044999999999998</v>
      </c>
      <c r="F864" s="152">
        <f t="shared" si="104"/>
        <v>14.889999999999999</v>
      </c>
      <c r="G864" s="202">
        <f t="shared" si="104"/>
        <v>6.909999999999999</v>
      </c>
      <c r="H864" s="206">
        <f t="shared" si="104"/>
        <v>8.700000000000001</v>
      </c>
      <c r="I864" s="151">
        <f t="shared" si="104"/>
        <v>14.29</v>
      </c>
      <c r="J864" s="152">
        <f t="shared" si="104"/>
        <v>18.220000000000002</v>
      </c>
      <c r="K864" s="202">
        <f t="shared" si="104"/>
        <v>70.14</v>
      </c>
      <c r="L864" s="206">
        <f t="shared" si="104"/>
        <v>93.47999999999999</v>
      </c>
      <c r="M864" s="151">
        <f t="shared" si="104"/>
        <v>448</v>
      </c>
      <c r="N864" s="152">
        <f t="shared" si="104"/>
        <v>601</v>
      </c>
      <c r="O864" s="151">
        <f t="shared" si="104"/>
        <v>28.96</v>
      </c>
      <c r="P864" s="152">
        <f t="shared" si="104"/>
        <v>38.730000000000004</v>
      </c>
      <c r="Q864" s="26">
        <f>R864/R878</f>
        <v>0.32894324239573536</v>
      </c>
      <c r="R864" s="336">
        <f>AVERAGE(M864:N864)</f>
        <v>524.5</v>
      </c>
    </row>
    <row r="865" spans="1:18" ht="15.75">
      <c r="A865" s="84"/>
      <c r="B865" s="181" t="s">
        <v>54</v>
      </c>
      <c r="C865" s="128"/>
      <c r="D865" s="129"/>
      <c r="E865" s="242"/>
      <c r="F865" s="155"/>
      <c r="G865" s="156"/>
      <c r="H865" s="155"/>
      <c r="I865" s="207"/>
      <c r="J865" s="210"/>
      <c r="K865" s="156"/>
      <c r="L865" s="155"/>
      <c r="M865" s="156"/>
      <c r="N865" s="149"/>
      <c r="O865" s="208"/>
      <c r="P865" s="158"/>
      <c r="Q865" s="26"/>
      <c r="R865" s="335"/>
    </row>
    <row r="866" spans="1:18" ht="12.75">
      <c r="A866" s="85">
        <v>401</v>
      </c>
      <c r="B866" s="75" t="s">
        <v>81</v>
      </c>
      <c r="C866" s="33">
        <v>150</v>
      </c>
      <c r="D866" s="44">
        <v>180</v>
      </c>
      <c r="E866" s="31">
        <v>5.35</v>
      </c>
      <c r="F866" s="32">
        <v>6.42</v>
      </c>
      <c r="G866" s="31">
        <v>5.35</v>
      </c>
      <c r="H866" s="32">
        <v>6.42</v>
      </c>
      <c r="I866" s="31">
        <v>5.8</v>
      </c>
      <c r="J866" s="32">
        <v>6.96</v>
      </c>
      <c r="K866" s="31">
        <v>17.05</v>
      </c>
      <c r="L866" s="32">
        <v>20.46</v>
      </c>
      <c r="M866" s="42">
        <v>120</v>
      </c>
      <c r="N866" s="43">
        <v>144</v>
      </c>
      <c r="O866" s="42">
        <v>0.2</v>
      </c>
      <c r="P866" s="43">
        <v>0.4</v>
      </c>
      <c r="Q866" s="26"/>
      <c r="R866" s="335"/>
    </row>
    <row r="867" spans="1:18" ht="12.75">
      <c r="A867" s="79"/>
      <c r="B867" s="20" t="s">
        <v>244</v>
      </c>
      <c r="C867" s="64">
        <v>5</v>
      </c>
      <c r="D867" s="57">
        <v>10</v>
      </c>
      <c r="E867" s="31">
        <v>1.75</v>
      </c>
      <c r="F867" s="32">
        <v>3.5</v>
      </c>
      <c r="G867" s="31"/>
      <c r="H867" s="32"/>
      <c r="I867" s="31">
        <v>1.77</v>
      </c>
      <c r="J867" s="32">
        <v>3.54</v>
      </c>
      <c r="K867" s="31">
        <v>4.49</v>
      </c>
      <c r="L867" s="32">
        <v>7.49</v>
      </c>
      <c r="M867" s="42">
        <v>21</v>
      </c>
      <c r="N867" s="43">
        <v>42</v>
      </c>
      <c r="O867" s="42"/>
      <c r="P867" s="43"/>
      <c r="Q867" s="26"/>
      <c r="R867" s="335"/>
    </row>
    <row r="868" spans="1:18" ht="12.75">
      <c r="A868" s="79"/>
      <c r="B868" s="75" t="s">
        <v>157</v>
      </c>
      <c r="C868" s="349">
        <v>50</v>
      </c>
      <c r="D868" s="44">
        <v>60</v>
      </c>
      <c r="E868" s="31">
        <v>0.21</v>
      </c>
      <c r="F868" s="32">
        <v>0.25</v>
      </c>
      <c r="G868" s="31"/>
      <c r="H868" s="32"/>
      <c r="I868" s="36">
        <v>0.16</v>
      </c>
      <c r="J868" s="48">
        <v>0.19</v>
      </c>
      <c r="K868" s="36">
        <v>5.72</v>
      </c>
      <c r="L868" s="48">
        <v>6.86</v>
      </c>
      <c r="M868" s="36">
        <v>46</v>
      </c>
      <c r="N868" s="48">
        <v>55</v>
      </c>
      <c r="O868" s="42">
        <v>5</v>
      </c>
      <c r="P868" s="43">
        <v>6</v>
      </c>
      <c r="Q868" s="28"/>
      <c r="R868" s="335"/>
    </row>
    <row r="869" spans="1:18" ht="13.5" thickBot="1">
      <c r="A869" s="81"/>
      <c r="B869" s="144"/>
      <c r="C869" s="712" t="s">
        <v>6</v>
      </c>
      <c r="D869" s="695"/>
      <c r="E869" s="170">
        <f aca="true" t="shared" si="105" ref="E869:P869">SUM(E866:E868)</f>
        <v>7.31</v>
      </c>
      <c r="F869" s="171">
        <f t="shared" si="105"/>
        <v>10.17</v>
      </c>
      <c r="G869" s="170">
        <f t="shared" si="105"/>
        <v>5.35</v>
      </c>
      <c r="H869" s="171">
        <f t="shared" si="105"/>
        <v>6.42</v>
      </c>
      <c r="I869" s="209">
        <f t="shared" si="105"/>
        <v>7.73</v>
      </c>
      <c r="J869" s="211">
        <f t="shared" si="105"/>
        <v>10.69</v>
      </c>
      <c r="K869" s="170">
        <f t="shared" si="105"/>
        <v>27.259999999999998</v>
      </c>
      <c r="L869" s="171">
        <f t="shared" si="105"/>
        <v>34.81</v>
      </c>
      <c r="M869" s="170">
        <f t="shared" si="105"/>
        <v>187</v>
      </c>
      <c r="N869" s="171">
        <f t="shared" si="105"/>
        <v>241</v>
      </c>
      <c r="O869" s="209">
        <f t="shared" si="105"/>
        <v>5.2</v>
      </c>
      <c r="P869" s="171">
        <f t="shared" si="105"/>
        <v>6.4</v>
      </c>
      <c r="Q869" s="26">
        <f>R869/R878</f>
        <v>0.13421135152085292</v>
      </c>
      <c r="R869" s="336">
        <f>AVERAGE(M869:N869)</f>
        <v>214</v>
      </c>
    </row>
    <row r="870" spans="1:18" ht="15.75">
      <c r="A870" s="84"/>
      <c r="B870" s="197" t="s">
        <v>53</v>
      </c>
      <c r="C870" s="128"/>
      <c r="D870" s="129"/>
      <c r="E870" s="295"/>
      <c r="F870" s="210"/>
      <c r="G870" s="156"/>
      <c r="H870" s="155"/>
      <c r="I870" s="207"/>
      <c r="J870" s="210"/>
      <c r="K870" s="156"/>
      <c r="L870" s="155"/>
      <c r="M870" s="207"/>
      <c r="N870" s="149"/>
      <c r="O870" s="148"/>
      <c r="P870" s="158"/>
      <c r="Q870" s="27"/>
      <c r="R870" s="335"/>
    </row>
    <row r="871" spans="1:18" ht="12.75">
      <c r="A871" s="79">
        <v>13</v>
      </c>
      <c r="B871" s="74" t="s">
        <v>266</v>
      </c>
      <c r="C871" s="60">
        <v>40</v>
      </c>
      <c r="D871" s="61">
        <v>60</v>
      </c>
      <c r="E871" s="34">
        <v>0.3</v>
      </c>
      <c r="F871" s="35">
        <v>0.46</v>
      </c>
      <c r="G871" s="31"/>
      <c r="H871" s="32"/>
      <c r="I871" s="34">
        <v>2.5</v>
      </c>
      <c r="J871" s="35">
        <v>3.5</v>
      </c>
      <c r="K871" s="34">
        <v>0.95</v>
      </c>
      <c r="L871" s="35">
        <v>1.43</v>
      </c>
      <c r="M871" s="45">
        <v>27</v>
      </c>
      <c r="N871" s="46">
        <v>40</v>
      </c>
      <c r="O871" s="169">
        <v>3.8</v>
      </c>
      <c r="P871" s="168">
        <v>5.7</v>
      </c>
      <c r="Q871" s="27"/>
      <c r="R871" s="335"/>
    </row>
    <row r="872" spans="1:18" ht="12.75">
      <c r="A872" s="303" t="s">
        <v>267</v>
      </c>
      <c r="B872" s="76" t="s">
        <v>268</v>
      </c>
      <c r="C872" s="306">
        <v>70</v>
      </c>
      <c r="D872" s="105">
        <v>90</v>
      </c>
      <c r="E872" s="251">
        <v>9.94</v>
      </c>
      <c r="F872" s="286">
        <v>12.43</v>
      </c>
      <c r="G872" s="191">
        <v>7.5</v>
      </c>
      <c r="H872" s="165">
        <v>8.43</v>
      </c>
      <c r="I872" s="251">
        <v>8.29</v>
      </c>
      <c r="J872" s="286">
        <v>10.36</v>
      </c>
      <c r="K872" s="160">
        <v>3.18</v>
      </c>
      <c r="L872" s="287">
        <v>3.97</v>
      </c>
      <c r="M872" s="254">
        <v>108</v>
      </c>
      <c r="N872" s="18">
        <v>135</v>
      </c>
      <c r="O872" s="111">
        <v>0.68</v>
      </c>
      <c r="P872" s="150">
        <v>0.87</v>
      </c>
      <c r="Q872" s="27"/>
      <c r="R872" s="335"/>
    </row>
    <row r="873" spans="1:18" ht="12.75">
      <c r="A873" s="79">
        <v>321</v>
      </c>
      <c r="B873" s="310" t="s">
        <v>134</v>
      </c>
      <c r="C873" s="58">
        <v>110</v>
      </c>
      <c r="D873" s="59">
        <v>130</v>
      </c>
      <c r="E873" s="194">
        <v>2.1</v>
      </c>
      <c r="F873" s="250">
        <v>2.48</v>
      </c>
      <c r="G873" s="247">
        <v>0.6</v>
      </c>
      <c r="H873" s="253">
        <v>0.8</v>
      </c>
      <c r="I873" s="194">
        <v>3.2</v>
      </c>
      <c r="J873" s="250">
        <v>3.78</v>
      </c>
      <c r="K873" s="262">
        <v>14.99</v>
      </c>
      <c r="L873" s="253">
        <v>17.72</v>
      </c>
      <c r="M873" s="265">
        <v>100</v>
      </c>
      <c r="N873" s="150">
        <v>120</v>
      </c>
      <c r="O873" s="111">
        <v>12.07</v>
      </c>
      <c r="P873" s="301">
        <v>15.7</v>
      </c>
      <c r="Q873" s="27"/>
      <c r="R873" s="335"/>
    </row>
    <row r="874" spans="1:18" ht="12.75">
      <c r="A874" s="79">
        <v>701</v>
      </c>
      <c r="B874" s="75" t="s">
        <v>33</v>
      </c>
      <c r="C874" s="68">
        <v>25</v>
      </c>
      <c r="D874" s="69">
        <v>30</v>
      </c>
      <c r="E874" s="15">
        <v>1.9</v>
      </c>
      <c r="F874" s="32">
        <v>2.28</v>
      </c>
      <c r="G874" s="31"/>
      <c r="H874" s="32"/>
      <c r="I874" s="15">
        <v>0.23</v>
      </c>
      <c r="J874" s="205">
        <v>0.27</v>
      </c>
      <c r="K874" s="31">
        <v>11.68</v>
      </c>
      <c r="L874" s="32">
        <v>14.01</v>
      </c>
      <c r="M874" s="193">
        <v>53</v>
      </c>
      <c r="N874" s="43">
        <v>64</v>
      </c>
      <c r="O874" s="49"/>
      <c r="P874" s="50"/>
      <c r="Q874" s="27"/>
      <c r="R874" s="335"/>
    </row>
    <row r="875" spans="1:18" ht="12.75">
      <c r="A875" s="79">
        <v>7</v>
      </c>
      <c r="B875" s="146" t="s">
        <v>18</v>
      </c>
      <c r="C875" s="56">
        <v>6</v>
      </c>
      <c r="D875" s="57">
        <v>10</v>
      </c>
      <c r="E875" s="31">
        <v>1.56</v>
      </c>
      <c r="F875" s="32">
        <v>2.6</v>
      </c>
      <c r="G875" s="31">
        <v>1.56</v>
      </c>
      <c r="H875" s="32">
        <v>2.6</v>
      </c>
      <c r="I875" s="31">
        <v>1.52</v>
      </c>
      <c r="J875" s="32">
        <v>2.53</v>
      </c>
      <c r="K875" s="31">
        <v>0</v>
      </c>
      <c r="L875" s="32">
        <v>0</v>
      </c>
      <c r="M875" s="42">
        <v>21</v>
      </c>
      <c r="N875" s="43">
        <v>35</v>
      </c>
      <c r="O875" s="42"/>
      <c r="P875" s="43"/>
      <c r="Q875" s="27"/>
      <c r="R875" s="335"/>
    </row>
    <row r="876" spans="1:18" ht="12.75">
      <c r="A876" s="79">
        <v>393</v>
      </c>
      <c r="B876" s="74" t="s">
        <v>89</v>
      </c>
      <c r="C876" s="360">
        <v>170</v>
      </c>
      <c r="D876" s="4">
        <v>200</v>
      </c>
      <c r="E876" s="40">
        <v>0.14</v>
      </c>
      <c r="F876" s="41">
        <v>0.19</v>
      </c>
      <c r="G876" s="107"/>
      <c r="H876" s="250"/>
      <c r="I876" s="40">
        <v>0.06</v>
      </c>
      <c r="J876" s="41">
        <v>0.03</v>
      </c>
      <c r="K876" s="40">
        <v>12.85</v>
      </c>
      <c r="L876" s="41">
        <v>15.12</v>
      </c>
      <c r="M876" s="40">
        <v>44</v>
      </c>
      <c r="N876" s="174">
        <v>61</v>
      </c>
      <c r="O876" s="111">
        <v>2.13</v>
      </c>
      <c r="P876" s="97">
        <v>2.84</v>
      </c>
      <c r="Q876" s="27"/>
      <c r="R876" s="335"/>
    </row>
    <row r="877" spans="1:18" ht="13.5" thickBot="1">
      <c r="A877" s="320"/>
      <c r="B877" s="578"/>
      <c r="C877" s="713" t="s">
        <v>6</v>
      </c>
      <c r="D877" s="714"/>
      <c r="E877" s="296">
        <f aca="true" t="shared" si="106" ref="E877:P877">SUM(E871:E876)</f>
        <v>15.940000000000001</v>
      </c>
      <c r="F877" s="297">
        <f t="shared" si="106"/>
        <v>20.440000000000005</v>
      </c>
      <c r="G877" s="296">
        <f t="shared" si="106"/>
        <v>9.66</v>
      </c>
      <c r="H877" s="297">
        <f t="shared" si="106"/>
        <v>11.83</v>
      </c>
      <c r="I877" s="296">
        <f t="shared" si="106"/>
        <v>15.799999999999999</v>
      </c>
      <c r="J877" s="527">
        <f t="shared" si="106"/>
        <v>20.470000000000002</v>
      </c>
      <c r="K877" s="296">
        <f t="shared" si="106"/>
        <v>43.65</v>
      </c>
      <c r="L877" s="297">
        <f t="shared" si="106"/>
        <v>52.24999999999999</v>
      </c>
      <c r="M877" s="296">
        <f t="shared" si="106"/>
        <v>353</v>
      </c>
      <c r="N877" s="297">
        <f>SUM(N871:N876)</f>
        <v>455</v>
      </c>
      <c r="O877" s="296">
        <f t="shared" si="106"/>
        <v>18.68</v>
      </c>
      <c r="P877" s="297">
        <f t="shared" si="106"/>
        <v>25.11</v>
      </c>
      <c r="Q877" s="26">
        <f>R877/R878</f>
        <v>0.25337096268422704</v>
      </c>
      <c r="R877" s="338">
        <f>AVERAGE(M877:N877)</f>
        <v>404</v>
      </c>
    </row>
    <row r="878" spans="1:18" ht="13.5" thickBot="1">
      <c r="A878" s="576"/>
      <c r="B878" s="579"/>
      <c r="C878" s="715" t="s">
        <v>15</v>
      </c>
      <c r="D878" s="716"/>
      <c r="E878" s="580">
        <f aca="true" t="shared" si="107" ref="E878:Q878">SUM(E853+E856+E864+E869+E877)</f>
        <v>44.775</v>
      </c>
      <c r="F878" s="581">
        <f t="shared" si="107"/>
        <v>58.63</v>
      </c>
      <c r="G878" s="538">
        <f t="shared" si="107"/>
        <v>27.94</v>
      </c>
      <c r="H878" s="539">
        <f t="shared" si="107"/>
        <v>34</v>
      </c>
      <c r="I878" s="580">
        <f t="shared" si="107"/>
        <v>50.709999999999994</v>
      </c>
      <c r="J878" s="581">
        <f t="shared" si="107"/>
        <v>66.72</v>
      </c>
      <c r="K878" s="538">
        <f t="shared" si="107"/>
        <v>213.53</v>
      </c>
      <c r="L878" s="539">
        <f t="shared" si="107"/>
        <v>266.17</v>
      </c>
      <c r="M878" s="582">
        <f t="shared" si="107"/>
        <v>1398</v>
      </c>
      <c r="N878" s="541">
        <f t="shared" si="107"/>
        <v>1791</v>
      </c>
      <c r="O878" s="538">
        <f t="shared" si="107"/>
        <v>56.63</v>
      </c>
      <c r="P878" s="542">
        <f t="shared" si="107"/>
        <v>74.06</v>
      </c>
      <c r="Q878" s="29">
        <f t="shared" si="107"/>
        <v>1</v>
      </c>
      <c r="R878" s="337">
        <f>AVERAGE(M878:N878)</f>
        <v>1594.5</v>
      </c>
    </row>
    <row r="879" spans="1:18" ht="13.5" thickBot="1">
      <c r="A879" s="686"/>
      <c r="B879" s="687"/>
      <c r="C879" s="687"/>
      <c r="D879" s="687"/>
      <c r="E879" s="687"/>
      <c r="F879" s="687"/>
      <c r="G879" s="687"/>
      <c r="H879" s="687"/>
      <c r="I879" s="687"/>
      <c r="J879" s="687"/>
      <c r="K879" s="687"/>
      <c r="L879" s="687"/>
      <c r="M879" s="687"/>
      <c r="N879" s="687"/>
      <c r="O879" s="687"/>
      <c r="P879" s="688"/>
      <c r="Q879" s="13"/>
      <c r="R879" s="335"/>
    </row>
    <row r="880" spans="1:18" ht="12.75">
      <c r="A880" s="86"/>
      <c r="B880" s="689" t="s">
        <v>26</v>
      </c>
      <c r="C880" s="690"/>
      <c r="D880" s="691"/>
      <c r="E880" s="87">
        <v>42</v>
      </c>
      <c r="F880" s="87">
        <v>54</v>
      </c>
      <c r="G880" s="87">
        <f>E880*Q881/C881</f>
        <v>27.3</v>
      </c>
      <c r="H880" s="87">
        <f>F880*Q880/C881</f>
        <v>32.4</v>
      </c>
      <c r="I880" s="87">
        <v>47</v>
      </c>
      <c r="J880" s="87">
        <v>60</v>
      </c>
      <c r="K880" s="87">
        <v>203</v>
      </c>
      <c r="L880" s="88">
        <v>261</v>
      </c>
      <c r="M880" s="89">
        <v>1400</v>
      </c>
      <c r="N880" s="90">
        <v>1800</v>
      </c>
      <c r="O880" s="90">
        <v>45</v>
      </c>
      <c r="P880" s="91">
        <v>50</v>
      </c>
      <c r="Q880" s="332">
        <v>60</v>
      </c>
      <c r="R880" s="335"/>
    </row>
    <row r="881" spans="1:18" ht="13.5" thickBot="1">
      <c r="A881" s="92"/>
      <c r="B881" s="93" t="s">
        <v>28</v>
      </c>
      <c r="C881" s="177">
        <v>100</v>
      </c>
      <c r="D881" s="178"/>
      <c r="E881" s="179">
        <f>E878*C881/E880-C881</f>
        <v>6.607142857142861</v>
      </c>
      <c r="F881" s="561">
        <f>F878*C881/F880-C881</f>
        <v>8.574074074074076</v>
      </c>
      <c r="G881" s="561">
        <f>G878*C881/G880-C881</f>
        <v>2.344322344322336</v>
      </c>
      <c r="H881" s="561">
        <f>H878*C881/H880-C881</f>
        <v>4.938271604938279</v>
      </c>
      <c r="I881" s="561">
        <f>I878*C881/I880-C881</f>
        <v>7.893617021276583</v>
      </c>
      <c r="J881" s="561">
        <f>J878*C881/J880-C881</f>
        <v>11.200000000000003</v>
      </c>
      <c r="K881" s="561">
        <f>K878*C881/K880-C881</f>
        <v>5.187192118226605</v>
      </c>
      <c r="L881" s="562">
        <f>L878*C881/L880-C881</f>
        <v>1.9808429118773887</v>
      </c>
      <c r="M881" s="561">
        <f>M878*C881/M880-C881</f>
        <v>-0.1428571428571388</v>
      </c>
      <c r="N881" s="561">
        <f>N878*C881/N880-C881</f>
        <v>-0.5</v>
      </c>
      <c r="O881" s="561">
        <f>O878*C881/O880-C881</f>
        <v>25.84444444444445</v>
      </c>
      <c r="P881" s="563">
        <f>P878*C881/P880-C881</f>
        <v>48.120000000000005</v>
      </c>
      <c r="Q881" s="334">
        <v>65</v>
      </c>
      <c r="R881" s="335"/>
    </row>
    <row r="895" spans="1:17" ht="15.75">
      <c r="A895" s="30"/>
      <c r="B895" s="5"/>
      <c r="C895" s="5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30"/>
    </row>
    <row r="896" spans="2:16" ht="16.5" thickBot="1">
      <c r="B896" s="5"/>
      <c r="C896" s="5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</row>
    <row r="897" spans="1:17" ht="51.75" thickBot="1">
      <c r="A897" s="83" t="s">
        <v>88</v>
      </c>
      <c r="B897" s="142" t="s">
        <v>22</v>
      </c>
      <c r="C897" s="725" t="s">
        <v>23</v>
      </c>
      <c r="D897" s="720"/>
      <c r="E897" s="725" t="s">
        <v>24</v>
      </c>
      <c r="F897" s="726"/>
      <c r="G897" s="726"/>
      <c r="H897" s="726"/>
      <c r="I897" s="726"/>
      <c r="J897" s="726"/>
      <c r="K897" s="726"/>
      <c r="L897" s="704"/>
      <c r="M897" s="696" t="s">
        <v>25</v>
      </c>
      <c r="N897" s="697"/>
      <c r="O897" s="727" t="s">
        <v>50</v>
      </c>
      <c r="P897" s="728"/>
      <c r="Q897" s="12"/>
    </row>
    <row r="898" spans="1:17" ht="13.5" thickBot="1">
      <c r="A898" s="674" t="s">
        <v>269</v>
      </c>
      <c r="B898" s="704"/>
      <c r="C898" s="721"/>
      <c r="D898" s="722"/>
      <c r="E898" s="733" t="s">
        <v>8</v>
      </c>
      <c r="F898" s="734"/>
      <c r="G898" s="734"/>
      <c r="H898" s="735"/>
      <c r="I898" s="736" t="s">
        <v>9</v>
      </c>
      <c r="J898" s="737"/>
      <c r="K898" s="736" t="s">
        <v>10</v>
      </c>
      <c r="L898" s="737"/>
      <c r="M898" s="698"/>
      <c r="N898" s="688"/>
      <c r="O898" s="729"/>
      <c r="P898" s="730"/>
      <c r="Q898" s="21"/>
    </row>
    <row r="899" spans="1:17" ht="13.5" thickBot="1">
      <c r="A899" s="710"/>
      <c r="B899" s="711"/>
      <c r="C899" s="723"/>
      <c r="D899" s="724"/>
      <c r="E899" s="703" t="s">
        <v>29</v>
      </c>
      <c r="F899" s="704"/>
      <c r="G899" s="705" t="s">
        <v>30</v>
      </c>
      <c r="H899" s="706"/>
      <c r="I899" s="738"/>
      <c r="J899" s="706"/>
      <c r="K899" s="739"/>
      <c r="L899" s="740"/>
      <c r="M899" s="699"/>
      <c r="N899" s="700"/>
      <c r="O899" s="731"/>
      <c r="P899" s="732"/>
      <c r="Q899" s="22"/>
    </row>
    <row r="900" spans="1:17" ht="16.5" thickBot="1">
      <c r="A900" s="77"/>
      <c r="B900" s="180" t="s">
        <v>0</v>
      </c>
      <c r="C900" s="72" t="s">
        <v>86</v>
      </c>
      <c r="D900" s="71" t="s">
        <v>87</v>
      </c>
      <c r="E900" s="70" t="s">
        <v>86</v>
      </c>
      <c r="F900" s="71" t="s">
        <v>87</v>
      </c>
      <c r="G900" s="72" t="s">
        <v>86</v>
      </c>
      <c r="H900" s="71" t="s">
        <v>87</v>
      </c>
      <c r="I900" s="70" t="s">
        <v>86</v>
      </c>
      <c r="J900" s="71" t="s">
        <v>87</v>
      </c>
      <c r="K900" s="70" t="s">
        <v>86</v>
      </c>
      <c r="L900" s="71" t="s">
        <v>87</v>
      </c>
      <c r="M900" s="70" t="s">
        <v>86</v>
      </c>
      <c r="N900" s="71" t="s">
        <v>87</v>
      </c>
      <c r="O900" s="70" t="s">
        <v>86</v>
      </c>
      <c r="P900" s="71" t="s">
        <v>87</v>
      </c>
      <c r="Q900" s="22"/>
    </row>
    <row r="901" spans="1:18" ht="12.75">
      <c r="A901" s="325"/>
      <c r="B901" s="20" t="s">
        <v>143</v>
      </c>
      <c r="C901" s="58">
        <v>40</v>
      </c>
      <c r="D901" s="59">
        <v>50</v>
      </c>
      <c r="E901" s="109">
        <v>0.24</v>
      </c>
      <c r="F901" s="250">
        <v>0.32</v>
      </c>
      <c r="G901" s="247"/>
      <c r="H901" s="253"/>
      <c r="I901" s="109">
        <v>0.03</v>
      </c>
      <c r="J901" s="250">
        <v>0.04</v>
      </c>
      <c r="K901" s="247">
        <v>0.75</v>
      </c>
      <c r="L901" s="253">
        <v>1</v>
      </c>
      <c r="M901" s="148">
        <v>4</v>
      </c>
      <c r="N901" s="149">
        <v>7</v>
      </c>
      <c r="O901" s="111">
        <v>0.8</v>
      </c>
      <c r="P901" s="150">
        <v>1.2</v>
      </c>
      <c r="Q901" s="22"/>
      <c r="R901" s="335"/>
    </row>
    <row r="902" spans="1:18" ht="25.5" customHeight="1">
      <c r="A902" s="79">
        <v>232</v>
      </c>
      <c r="B902" s="521" t="s">
        <v>270</v>
      </c>
      <c r="C902" s="98" t="s">
        <v>20</v>
      </c>
      <c r="D902" s="99" t="s">
        <v>46</v>
      </c>
      <c r="E902" s="246">
        <v>10.37</v>
      </c>
      <c r="F902" s="275">
        <v>12.96</v>
      </c>
      <c r="G902" s="40">
        <v>9.1</v>
      </c>
      <c r="H902" s="214">
        <v>11.45</v>
      </c>
      <c r="I902" s="246">
        <v>10.9</v>
      </c>
      <c r="J902" s="275">
        <v>12.78</v>
      </c>
      <c r="K902" s="169">
        <v>16.99</v>
      </c>
      <c r="L902" s="168">
        <v>21.23</v>
      </c>
      <c r="M902" s="246">
        <v>170</v>
      </c>
      <c r="N902" s="275">
        <v>212</v>
      </c>
      <c r="O902" s="40">
        <v>0.23</v>
      </c>
      <c r="P902" s="41">
        <v>0.29</v>
      </c>
      <c r="Q902" s="23"/>
      <c r="R902" s="335"/>
    </row>
    <row r="903" spans="1:18" ht="12.75">
      <c r="A903" s="79">
        <v>701</v>
      </c>
      <c r="B903" s="75" t="s">
        <v>33</v>
      </c>
      <c r="C903" s="68">
        <v>30</v>
      </c>
      <c r="D903" s="69">
        <v>40</v>
      </c>
      <c r="E903" s="107">
        <v>2.28</v>
      </c>
      <c r="F903" s="165">
        <v>3.04</v>
      </c>
      <c r="G903" s="107"/>
      <c r="H903" s="165"/>
      <c r="I903" s="107">
        <v>0.24</v>
      </c>
      <c r="J903" s="165">
        <v>0.36</v>
      </c>
      <c r="K903" s="107">
        <v>14.76</v>
      </c>
      <c r="L903" s="165">
        <v>20.01</v>
      </c>
      <c r="M903" s="111">
        <v>67</v>
      </c>
      <c r="N903" s="167">
        <v>89</v>
      </c>
      <c r="O903" s="49"/>
      <c r="P903" s="50"/>
      <c r="Q903" s="24"/>
      <c r="R903" s="335"/>
    </row>
    <row r="904" spans="1:18" ht="12.75">
      <c r="A904" s="79">
        <v>394</v>
      </c>
      <c r="B904" s="85" t="s">
        <v>16</v>
      </c>
      <c r="C904" s="67">
        <v>170</v>
      </c>
      <c r="D904" s="57">
        <v>200</v>
      </c>
      <c r="E904" s="107">
        <v>3.94</v>
      </c>
      <c r="F904" s="250">
        <v>4.64</v>
      </c>
      <c r="G904" s="107">
        <v>2.42</v>
      </c>
      <c r="H904" s="250">
        <v>3.27</v>
      </c>
      <c r="I904" s="107">
        <v>4.35</v>
      </c>
      <c r="J904" s="250">
        <v>5.12</v>
      </c>
      <c r="K904" s="107">
        <v>15.63</v>
      </c>
      <c r="L904" s="250">
        <v>17.26</v>
      </c>
      <c r="M904" s="111">
        <v>88</v>
      </c>
      <c r="N904" s="150">
        <v>103</v>
      </c>
      <c r="O904" s="111">
        <v>0.19</v>
      </c>
      <c r="P904" s="150">
        <v>0.22</v>
      </c>
      <c r="Q904" s="25"/>
      <c r="R904" s="335"/>
    </row>
    <row r="905" spans="1:18" ht="13.5" thickBot="1">
      <c r="A905" s="81"/>
      <c r="B905" s="144"/>
      <c r="C905" s="712" t="s">
        <v>6</v>
      </c>
      <c r="D905" s="695"/>
      <c r="E905" s="151">
        <f aca="true" t="shared" si="108" ref="E905:O905">SUM(E901:E904)</f>
        <v>16.83</v>
      </c>
      <c r="F905" s="285">
        <f t="shared" si="108"/>
        <v>20.96</v>
      </c>
      <c r="G905" s="151">
        <f t="shared" si="108"/>
        <v>11.52</v>
      </c>
      <c r="H905" s="285">
        <f t="shared" si="108"/>
        <v>14.719999999999999</v>
      </c>
      <c r="I905" s="151">
        <f t="shared" si="108"/>
        <v>15.52</v>
      </c>
      <c r="J905" s="285">
        <f t="shared" si="108"/>
        <v>18.299999999999997</v>
      </c>
      <c r="K905" s="151">
        <f t="shared" si="108"/>
        <v>48.13</v>
      </c>
      <c r="L905" s="285">
        <f t="shared" si="108"/>
        <v>59.5</v>
      </c>
      <c r="M905" s="151">
        <f>SUM(M901:M904)</f>
        <v>329</v>
      </c>
      <c r="N905" s="285">
        <f t="shared" si="108"/>
        <v>411</v>
      </c>
      <c r="O905" s="151">
        <f t="shared" si="108"/>
        <v>1.22</v>
      </c>
      <c r="P905" s="285">
        <f>SUM(P901:P904)</f>
        <v>1.71</v>
      </c>
      <c r="Q905" s="26">
        <f>R905/R928</f>
        <v>0.23117775695095283</v>
      </c>
      <c r="R905" s="336">
        <f>AVERAGE(M905:N905)</f>
        <v>370</v>
      </c>
    </row>
    <row r="906" spans="1:18" ht="15.75">
      <c r="A906" s="84"/>
      <c r="B906" s="181" t="s">
        <v>1</v>
      </c>
      <c r="C906" s="128"/>
      <c r="D906" s="129"/>
      <c r="E906" s="154"/>
      <c r="F906" s="155" t="s">
        <v>7</v>
      </c>
      <c r="G906" s="156"/>
      <c r="H906" s="155"/>
      <c r="I906" s="156"/>
      <c r="J906" s="155"/>
      <c r="K906" s="156"/>
      <c r="L906" s="155" t="s">
        <v>7</v>
      </c>
      <c r="M906" s="156"/>
      <c r="N906" s="157"/>
      <c r="O906" s="154"/>
      <c r="P906" s="158"/>
      <c r="Q906" s="24"/>
      <c r="R906" s="335"/>
    </row>
    <row r="907" spans="1:18" ht="12.75">
      <c r="A907" s="79"/>
      <c r="B907" s="199" t="s">
        <v>139</v>
      </c>
      <c r="C907" s="104">
        <v>100</v>
      </c>
      <c r="D907" s="57">
        <v>90</v>
      </c>
      <c r="E907" s="247">
        <v>0.45</v>
      </c>
      <c r="F907" s="247">
        <v>0.4</v>
      </c>
      <c r="G907" s="107"/>
      <c r="H907" s="250"/>
      <c r="I907" s="109">
        <v>0.72</v>
      </c>
      <c r="J907" s="409">
        <v>0.67</v>
      </c>
      <c r="K907" s="410">
        <v>17.87</v>
      </c>
      <c r="L907" s="250">
        <v>16.08</v>
      </c>
      <c r="M907" s="111">
        <v>67</v>
      </c>
      <c r="N907" s="301">
        <v>60</v>
      </c>
      <c r="O907" s="196">
        <v>10</v>
      </c>
      <c r="P907" s="150">
        <v>9</v>
      </c>
      <c r="Q907" s="26"/>
      <c r="R907" s="335"/>
    </row>
    <row r="908" spans="1:18" ht="13.5" thickBot="1">
      <c r="A908" s="81"/>
      <c r="B908" s="144"/>
      <c r="C908" s="712" t="s">
        <v>6</v>
      </c>
      <c r="D908" s="695"/>
      <c r="E908" s="151">
        <f aca="true" t="shared" si="109" ref="E908:P908">SUM(E907:E907)</f>
        <v>0.45</v>
      </c>
      <c r="F908" s="202">
        <f t="shared" si="109"/>
        <v>0.4</v>
      </c>
      <c r="G908" s="151"/>
      <c r="H908" s="202"/>
      <c r="I908" s="151">
        <f t="shared" si="109"/>
        <v>0.72</v>
      </c>
      <c r="J908" s="202">
        <f t="shared" si="109"/>
        <v>0.67</v>
      </c>
      <c r="K908" s="151">
        <f t="shared" si="109"/>
        <v>17.87</v>
      </c>
      <c r="L908" s="202">
        <f t="shared" si="109"/>
        <v>16.08</v>
      </c>
      <c r="M908" s="151">
        <f t="shared" si="109"/>
        <v>67</v>
      </c>
      <c r="N908" s="202">
        <f t="shared" si="109"/>
        <v>60</v>
      </c>
      <c r="O908" s="151">
        <f t="shared" si="109"/>
        <v>10</v>
      </c>
      <c r="P908" s="285">
        <f t="shared" si="109"/>
        <v>9</v>
      </c>
      <c r="Q908" s="26">
        <f>R908/R928</f>
        <v>0.03967510153077163</v>
      </c>
      <c r="R908" s="337">
        <f>AVERAGE(M908:N908)</f>
        <v>63.5</v>
      </c>
    </row>
    <row r="909" spans="1:18" ht="15.75">
      <c r="A909" s="84"/>
      <c r="B909" s="181" t="s">
        <v>2</v>
      </c>
      <c r="C909" s="128"/>
      <c r="D909" s="129"/>
      <c r="E909" s="154"/>
      <c r="F909" s="155"/>
      <c r="G909" s="156"/>
      <c r="H909" s="155"/>
      <c r="I909" s="156"/>
      <c r="J909" s="155"/>
      <c r="K909" s="207"/>
      <c r="L909" s="155"/>
      <c r="M909" s="156"/>
      <c r="N909" s="149"/>
      <c r="O909" s="148"/>
      <c r="P909" s="158"/>
      <c r="Q909" s="27"/>
      <c r="R909" s="335"/>
    </row>
    <row r="910" spans="1:18" ht="28.5" customHeight="1">
      <c r="A910" s="185" t="s">
        <v>271</v>
      </c>
      <c r="B910" s="186" t="s">
        <v>272</v>
      </c>
      <c r="C910" s="306">
        <v>40</v>
      </c>
      <c r="D910" s="308">
        <v>60</v>
      </c>
      <c r="E910" s="31">
        <v>0.46</v>
      </c>
      <c r="F910" s="32">
        <v>0.69</v>
      </c>
      <c r="G910" s="31"/>
      <c r="H910" s="32"/>
      <c r="I910" s="31">
        <v>2.2</v>
      </c>
      <c r="J910" s="32">
        <v>3.2</v>
      </c>
      <c r="K910" s="31">
        <v>4.33</v>
      </c>
      <c r="L910" s="32">
        <v>6.49</v>
      </c>
      <c r="M910" s="45">
        <v>45</v>
      </c>
      <c r="N910" s="46">
        <v>68</v>
      </c>
      <c r="O910" s="42">
        <v>8.3</v>
      </c>
      <c r="P910" s="43">
        <v>12.45</v>
      </c>
      <c r="Q910" s="27"/>
      <c r="R910" s="335"/>
    </row>
    <row r="911" spans="1:18" ht="25.5">
      <c r="A911" s="79">
        <v>59</v>
      </c>
      <c r="B911" s="146" t="s">
        <v>273</v>
      </c>
      <c r="C911" s="58">
        <v>150</v>
      </c>
      <c r="D911" s="59">
        <v>200</v>
      </c>
      <c r="E911" s="40">
        <v>1.25</v>
      </c>
      <c r="F911" s="250">
        <v>1.67</v>
      </c>
      <c r="G911" s="109">
        <v>0.11</v>
      </c>
      <c r="H911" s="250">
        <v>0.15</v>
      </c>
      <c r="I911" s="40">
        <v>2.97</v>
      </c>
      <c r="J911" s="41">
        <v>5.04</v>
      </c>
      <c r="K911" s="14">
        <v>6.22</v>
      </c>
      <c r="L911" s="41">
        <v>8.29</v>
      </c>
      <c r="M911" s="40">
        <v>71</v>
      </c>
      <c r="N911" s="174">
        <v>95</v>
      </c>
      <c r="O911" s="111">
        <v>10.66</v>
      </c>
      <c r="P911" s="150">
        <v>14.21</v>
      </c>
      <c r="Q911" s="27"/>
      <c r="R911" s="335"/>
    </row>
    <row r="912" spans="1:18" ht="12.75">
      <c r="A912" s="79">
        <v>294</v>
      </c>
      <c r="B912" s="146" t="s">
        <v>274</v>
      </c>
      <c r="C912" s="58">
        <v>90</v>
      </c>
      <c r="D912" s="59">
        <v>120</v>
      </c>
      <c r="E912" s="40">
        <v>6.71</v>
      </c>
      <c r="F912" s="41">
        <v>8.94</v>
      </c>
      <c r="G912" s="109">
        <v>4.62</v>
      </c>
      <c r="H912" s="250">
        <v>6.16</v>
      </c>
      <c r="I912" s="40">
        <v>5.19</v>
      </c>
      <c r="J912" s="41">
        <v>6.93</v>
      </c>
      <c r="K912" s="14">
        <v>12.3</v>
      </c>
      <c r="L912" s="41">
        <v>16.4</v>
      </c>
      <c r="M912" s="40">
        <v>134</v>
      </c>
      <c r="N912" s="174">
        <v>178</v>
      </c>
      <c r="O912" s="111">
        <v>4.65</v>
      </c>
      <c r="P912" s="301">
        <v>5.81</v>
      </c>
      <c r="Q912" s="27"/>
      <c r="R912" s="335"/>
    </row>
    <row r="913" spans="1:18" ht="12.75">
      <c r="A913" s="79">
        <v>331</v>
      </c>
      <c r="B913" s="20" t="s">
        <v>275</v>
      </c>
      <c r="C913" s="65">
        <v>90</v>
      </c>
      <c r="D913" s="57">
        <v>100</v>
      </c>
      <c r="E913" s="31">
        <v>1.5</v>
      </c>
      <c r="F913" s="32">
        <v>1.81</v>
      </c>
      <c r="G913" s="213">
        <v>1.5</v>
      </c>
      <c r="H913" s="364">
        <v>1.8</v>
      </c>
      <c r="I913" s="31">
        <v>2.45</v>
      </c>
      <c r="J913" s="214">
        <v>2.94</v>
      </c>
      <c r="K913" s="15">
        <v>11.7</v>
      </c>
      <c r="L913" s="205">
        <v>12.87</v>
      </c>
      <c r="M913" s="42">
        <v>67</v>
      </c>
      <c r="N913" s="43">
        <v>74</v>
      </c>
      <c r="O913" s="42">
        <v>4.56</v>
      </c>
      <c r="P913" s="43">
        <v>5.7</v>
      </c>
      <c r="Q913" s="27"/>
      <c r="R913" s="335"/>
    </row>
    <row r="914" spans="1:18" ht="12.75">
      <c r="A914" s="79">
        <v>376</v>
      </c>
      <c r="B914" s="20" t="s">
        <v>112</v>
      </c>
      <c r="C914" s="64">
        <v>150</v>
      </c>
      <c r="D914" s="44">
        <v>200</v>
      </c>
      <c r="E914" s="109">
        <v>0.33</v>
      </c>
      <c r="F914" s="250">
        <v>0.59</v>
      </c>
      <c r="G914" s="107"/>
      <c r="H914" s="250"/>
      <c r="I914" s="109">
        <v>0.02</v>
      </c>
      <c r="J914" s="250">
        <v>0.04</v>
      </c>
      <c r="K914" s="247">
        <v>20.82</v>
      </c>
      <c r="L914" s="250">
        <v>35.01</v>
      </c>
      <c r="M914" s="111">
        <v>85</v>
      </c>
      <c r="N914" s="150">
        <v>115</v>
      </c>
      <c r="O914" s="111">
        <v>0.3</v>
      </c>
      <c r="P914" s="150">
        <v>0.4</v>
      </c>
      <c r="Q914" s="27"/>
      <c r="R914" s="335"/>
    </row>
    <row r="915" spans="1:18" ht="12.75">
      <c r="A915" s="79">
        <v>700</v>
      </c>
      <c r="B915" s="145" t="s">
        <v>14</v>
      </c>
      <c r="C915" s="472">
        <v>40</v>
      </c>
      <c r="D915" s="63">
        <v>50</v>
      </c>
      <c r="E915" s="164">
        <v>3.08</v>
      </c>
      <c r="F915" s="165">
        <v>4</v>
      </c>
      <c r="G915" s="164"/>
      <c r="H915" s="165"/>
      <c r="I915" s="164">
        <v>0.53</v>
      </c>
      <c r="J915" s="165">
        <v>0.66</v>
      </c>
      <c r="K915" s="212">
        <v>15.08</v>
      </c>
      <c r="L915" s="165">
        <v>18.85</v>
      </c>
      <c r="M915" s="166">
        <v>80</v>
      </c>
      <c r="N915" s="167">
        <v>100</v>
      </c>
      <c r="O915" s="302"/>
      <c r="P915" s="173"/>
      <c r="Q915" s="27"/>
      <c r="R915" s="335"/>
    </row>
    <row r="916" spans="1:18" ht="13.5" thickBot="1">
      <c r="A916" s="81"/>
      <c r="B916" s="144"/>
      <c r="C916" s="712" t="s">
        <v>6</v>
      </c>
      <c r="D916" s="695"/>
      <c r="E916" s="151">
        <f aca="true" t="shared" si="110" ref="E916:P916">SUM(E910:E915)</f>
        <v>13.33</v>
      </c>
      <c r="F916" s="152">
        <f t="shared" si="110"/>
        <v>17.7</v>
      </c>
      <c r="G916" s="151">
        <f t="shared" si="110"/>
        <v>6.23</v>
      </c>
      <c r="H916" s="152">
        <f t="shared" si="110"/>
        <v>8.110000000000001</v>
      </c>
      <c r="I916" s="151">
        <f t="shared" si="110"/>
        <v>13.359999999999998</v>
      </c>
      <c r="J916" s="152">
        <f t="shared" si="110"/>
        <v>18.81</v>
      </c>
      <c r="K916" s="202">
        <f t="shared" si="110"/>
        <v>70.45</v>
      </c>
      <c r="L916" s="152">
        <f t="shared" si="110"/>
        <v>97.91</v>
      </c>
      <c r="M916" s="151">
        <f t="shared" si="110"/>
        <v>482</v>
      </c>
      <c r="N916" s="152">
        <f t="shared" si="110"/>
        <v>630</v>
      </c>
      <c r="O916" s="151">
        <f t="shared" si="110"/>
        <v>28.47</v>
      </c>
      <c r="P916" s="152">
        <f t="shared" si="110"/>
        <v>38.57</v>
      </c>
      <c r="Q916" s="26">
        <f>R916/R928</f>
        <v>0.34739144017494533</v>
      </c>
      <c r="R916" s="336">
        <f>AVERAGE(M916:N916)</f>
        <v>556</v>
      </c>
    </row>
    <row r="917" spans="1:18" ht="15.75">
      <c r="A917" s="84"/>
      <c r="B917" s="181" t="s">
        <v>54</v>
      </c>
      <c r="C917" s="128"/>
      <c r="D917" s="129"/>
      <c r="E917" s="154"/>
      <c r="F917" s="155"/>
      <c r="G917" s="156"/>
      <c r="H917" s="155"/>
      <c r="I917" s="207"/>
      <c r="J917" s="210"/>
      <c r="K917" s="156"/>
      <c r="L917" s="155"/>
      <c r="M917" s="156"/>
      <c r="N917" s="149"/>
      <c r="O917" s="208"/>
      <c r="P917" s="158"/>
      <c r="Q917" s="26"/>
      <c r="R917" s="335"/>
    </row>
    <row r="918" spans="1:18" ht="12.75">
      <c r="A918" s="79">
        <v>401</v>
      </c>
      <c r="B918" s="75" t="s">
        <v>82</v>
      </c>
      <c r="C918" s="33">
        <v>150</v>
      </c>
      <c r="D918" s="44">
        <v>180</v>
      </c>
      <c r="E918" s="31">
        <v>4.05</v>
      </c>
      <c r="F918" s="32">
        <v>4.86</v>
      </c>
      <c r="G918" s="15">
        <v>4.05</v>
      </c>
      <c r="H918" s="205">
        <v>4.86</v>
      </c>
      <c r="I918" s="31">
        <v>4.75</v>
      </c>
      <c r="J918" s="32">
        <v>5.76</v>
      </c>
      <c r="K918" s="15">
        <v>11.2</v>
      </c>
      <c r="L918" s="205">
        <v>13.44</v>
      </c>
      <c r="M918" s="42">
        <v>95</v>
      </c>
      <c r="N918" s="43">
        <v>114</v>
      </c>
      <c r="O918" s="193">
        <v>1.35</v>
      </c>
      <c r="P918" s="43">
        <v>1.62</v>
      </c>
      <c r="Q918" s="26"/>
      <c r="R918" s="335"/>
    </row>
    <row r="919" spans="1:18" ht="12.75">
      <c r="A919" s="79">
        <v>454</v>
      </c>
      <c r="B919" s="146" t="s">
        <v>276</v>
      </c>
      <c r="C919" s="58">
        <v>50</v>
      </c>
      <c r="D919" s="105">
        <v>70</v>
      </c>
      <c r="E919" s="107">
        <v>2.26</v>
      </c>
      <c r="F919" s="250">
        <v>2.63</v>
      </c>
      <c r="G919" s="169">
        <v>0.7</v>
      </c>
      <c r="H919" s="168">
        <v>0.8</v>
      </c>
      <c r="I919" s="247">
        <v>3.32</v>
      </c>
      <c r="J919" s="253">
        <v>3.87</v>
      </c>
      <c r="K919" s="107">
        <v>16.45</v>
      </c>
      <c r="L919" s="250">
        <v>19.19</v>
      </c>
      <c r="M919" s="111">
        <v>98</v>
      </c>
      <c r="N919" s="150">
        <v>129</v>
      </c>
      <c r="O919" s="196">
        <v>0.06</v>
      </c>
      <c r="P919" s="150">
        <v>0.072</v>
      </c>
      <c r="Q919" s="28"/>
      <c r="R919" s="335"/>
    </row>
    <row r="920" spans="1:18" ht="13.5" thickBot="1">
      <c r="A920" s="81"/>
      <c r="B920" s="144"/>
      <c r="C920" s="712" t="s">
        <v>6</v>
      </c>
      <c r="D920" s="695"/>
      <c r="E920" s="170">
        <f aca="true" t="shared" si="111" ref="E920:P920">SUM(E918:E919)</f>
        <v>6.31</v>
      </c>
      <c r="F920" s="171">
        <f t="shared" si="111"/>
        <v>7.49</v>
      </c>
      <c r="G920" s="170">
        <f t="shared" si="111"/>
        <v>4.75</v>
      </c>
      <c r="H920" s="171">
        <f t="shared" si="111"/>
        <v>5.66</v>
      </c>
      <c r="I920" s="209">
        <f t="shared" si="111"/>
        <v>8.07</v>
      </c>
      <c r="J920" s="211">
        <f t="shared" si="111"/>
        <v>9.629999999999999</v>
      </c>
      <c r="K920" s="170">
        <f t="shared" si="111"/>
        <v>27.65</v>
      </c>
      <c r="L920" s="171">
        <f t="shared" si="111"/>
        <v>32.63</v>
      </c>
      <c r="M920" s="170">
        <f t="shared" si="111"/>
        <v>193</v>
      </c>
      <c r="N920" s="171">
        <f t="shared" si="111"/>
        <v>243</v>
      </c>
      <c r="O920" s="209">
        <f t="shared" si="111"/>
        <v>1.4100000000000001</v>
      </c>
      <c r="P920" s="171">
        <f t="shared" si="111"/>
        <v>1.6920000000000002</v>
      </c>
      <c r="Q920" s="26">
        <f>R920/R928</f>
        <v>0.13620743517650735</v>
      </c>
      <c r="R920" s="336">
        <f>AVERAGE(M920:N920)</f>
        <v>218</v>
      </c>
    </row>
    <row r="921" spans="1:18" ht="15.75">
      <c r="A921" s="84"/>
      <c r="B921" s="197" t="s">
        <v>53</v>
      </c>
      <c r="C921" s="128"/>
      <c r="D921" s="129"/>
      <c r="E921" s="154"/>
      <c r="F921" s="155"/>
      <c r="G921" s="156"/>
      <c r="H921" s="155"/>
      <c r="I921" s="207"/>
      <c r="J921" s="210"/>
      <c r="K921" s="156"/>
      <c r="L921" s="155"/>
      <c r="M921" s="156"/>
      <c r="N921" s="149"/>
      <c r="O921" s="208"/>
      <c r="P921" s="158"/>
      <c r="Q921" s="27"/>
      <c r="R921" s="335"/>
    </row>
    <row r="922" spans="1:18" ht="12.75">
      <c r="A922" s="303">
        <v>14</v>
      </c>
      <c r="B922" s="312" t="s">
        <v>177</v>
      </c>
      <c r="C922" s="239">
        <v>40</v>
      </c>
      <c r="D922" s="3">
        <v>60</v>
      </c>
      <c r="E922" s="107">
        <v>0.45</v>
      </c>
      <c r="F922" s="250">
        <v>0.67</v>
      </c>
      <c r="G922" s="107"/>
      <c r="H922" s="250"/>
      <c r="I922" s="107">
        <v>2.3</v>
      </c>
      <c r="J922" s="250">
        <v>3.5</v>
      </c>
      <c r="K922" s="107">
        <v>1.89</v>
      </c>
      <c r="L922" s="250">
        <v>2.83</v>
      </c>
      <c r="M922" s="111">
        <v>32</v>
      </c>
      <c r="N922" s="150">
        <v>48</v>
      </c>
      <c r="O922" s="111">
        <v>8.1</v>
      </c>
      <c r="P922" s="150">
        <v>12.15</v>
      </c>
      <c r="Q922" s="27"/>
      <c r="R922" s="335"/>
    </row>
    <row r="923" spans="1:18" ht="12.75">
      <c r="A923" s="116">
        <v>106</v>
      </c>
      <c r="B923" s="20" t="s">
        <v>277</v>
      </c>
      <c r="C923" s="522">
        <v>150</v>
      </c>
      <c r="D923" s="523">
        <v>200</v>
      </c>
      <c r="E923" s="109">
        <v>1.42</v>
      </c>
      <c r="F923" s="250">
        <v>1.7</v>
      </c>
      <c r="G923" s="109">
        <v>1.2</v>
      </c>
      <c r="H923" s="250">
        <v>1.3</v>
      </c>
      <c r="I923" s="247">
        <v>3.17</v>
      </c>
      <c r="J923" s="253">
        <v>4.22</v>
      </c>
      <c r="K923" s="191">
        <v>10.25</v>
      </c>
      <c r="L923" s="192">
        <v>13.66</v>
      </c>
      <c r="M923" s="111">
        <v>137</v>
      </c>
      <c r="N923" s="150">
        <v>182</v>
      </c>
      <c r="O923" s="276">
        <v>4.41</v>
      </c>
      <c r="P923" s="167">
        <v>5.88</v>
      </c>
      <c r="Q923" s="27"/>
      <c r="R923" s="335"/>
    </row>
    <row r="924" spans="1:18" ht="12.75">
      <c r="A924" s="79">
        <v>1</v>
      </c>
      <c r="B924" s="74" t="s">
        <v>47</v>
      </c>
      <c r="C924" s="54" t="s">
        <v>78</v>
      </c>
      <c r="D924" s="55" t="s">
        <v>55</v>
      </c>
      <c r="E924" s="107">
        <v>2.35</v>
      </c>
      <c r="F924" s="250">
        <v>3.1</v>
      </c>
      <c r="G924" s="107">
        <v>0.6</v>
      </c>
      <c r="H924" s="250">
        <v>0.1</v>
      </c>
      <c r="I924" s="107">
        <v>3.32</v>
      </c>
      <c r="J924" s="250">
        <v>5.4</v>
      </c>
      <c r="K924" s="107">
        <v>14.84</v>
      </c>
      <c r="L924" s="250">
        <v>19.77</v>
      </c>
      <c r="M924" s="111">
        <v>95</v>
      </c>
      <c r="N924" s="150">
        <v>115</v>
      </c>
      <c r="O924" s="111"/>
      <c r="P924" s="150"/>
      <c r="Q924" s="27"/>
      <c r="R924" s="335"/>
    </row>
    <row r="925" spans="1:18" ht="12.75">
      <c r="A925" s="79"/>
      <c r="B925" s="75" t="s">
        <v>278</v>
      </c>
      <c r="C925" s="68">
        <v>5</v>
      </c>
      <c r="D925" s="69">
        <v>15</v>
      </c>
      <c r="E925" s="247">
        <v>0.32</v>
      </c>
      <c r="F925" s="165">
        <v>0.96</v>
      </c>
      <c r="G925" s="247"/>
      <c r="H925" s="165"/>
      <c r="I925" s="107">
        <v>1.73</v>
      </c>
      <c r="J925" s="165">
        <v>3.46</v>
      </c>
      <c r="K925" s="107">
        <v>3.9</v>
      </c>
      <c r="L925" s="165">
        <v>11.7</v>
      </c>
      <c r="M925" s="111">
        <v>27</v>
      </c>
      <c r="N925" s="524">
        <v>81</v>
      </c>
      <c r="O925" s="49"/>
      <c r="P925" s="50"/>
      <c r="Q925" s="27"/>
      <c r="R925" s="335"/>
    </row>
    <row r="926" spans="1:18" ht="12.75">
      <c r="A926" s="79">
        <v>392</v>
      </c>
      <c r="B926" s="74" t="s">
        <v>49</v>
      </c>
      <c r="C926" s="67">
        <v>170</v>
      </c>
      <c r="D926" s="61">
        <v>200</v>
      </c>
      <c r="E926" s="36">
        <v>0.05</v>
      </c>
      <c r="F926" s="37">
        <v>0.06</v>
      </c>
      <c r="G926" s="31"/>
      <c r="H926" s="32"/>
      <c r="I926" s="36">
        <v>0.02</v>
      </c>
      <c r="J926" s="37">
        <v>0.02</v>
      </c>
      <c r="K926" s="36">
        <v>7.92</v>
      </c>
      <c r="L926" s="37">
        <v>9.32</v>
      </c>
      <c r="M926" s="36">
        <v>32</v>
      </c>
      <c r="N926" s="48">
        <v>37</v>
      </c>
      <c r="O926" s="42">
        <v>0.015</v>
      </c>
      <c r="P926" s="43">
        <v>0.02</v>
      </c>
      <c r="Q926" s="27"/>
      <c r="R926" s="335"/>
    </row>
    <row r="927" spans="1:18" ht="13.5" thickBot="1">
      <c r="A927" s="320"/>
      <c r="B927" s="578"/>
      <c r="C927" s="713" t="s">
        <v>6</v>
      </c>
      <c r="D927" s="714"/>
      <c r="E927" s="296">
        <f aca="true" t="shared" si="112" ref="E927:P927">SUM(E922:E926)</f>
        <v>4.59</v>
      </c>
      <c r="F927" s="573">
        <f t="shared" si="112"/>
        <v>6.49</v>
      </c>
      <c r="G927" s="296">
        <f t="shared" si="112"/>
        <v>1.7999999999999998</v>
      </c>
      <c r="H927" s="573">
        <f t="shared" si="112"/>
        <v>1.4000000000000001</v>
      </c>
      <c r="I927" s="299">
        <f t="shared" si="112"/>
        <v>10.54</v>
      </c>
      <c r="J927" s="601">
        <f t="shared" si="112"/>
        <v>16.6</v>
      </c>
      <c r="K927" s="296">
        <f t="shared" si="112"/>
        <v>38.8</v>
      </c>
      <c r="L927" s="573">
        <f t="shared" si="112"/>
        <v>57.28000000000001</v>
      </c>
      <c r="M927" s="574">
        <f t="shared" si="112"/>
        <v>323</v>
      </c>
      <c r="N927" s="575">
        <f t="shared" si="112"/>
        <v>463</v>
      </c>
      <c r="O927" s="299">
        <f t="shared" si="112"/>
        <v>12.525</v>
      </c>
      <c r="P927" s="573">
        <f t="shared" si="112"/>
        <v>18.05</v>
      </c>
      <c r="Q927" s="26">
        <f>R927/R928</f>
        <v>0.24554826616682288</v>
      </c>
      <c r="R927" s="338">
        <f>AVERAGE(M927:N927)</f>
        <v>393</v>
      </c>
    </row>
    <row r="928" spans="1:18" ht="13.5" thickBot="1">
      <c r="A928" s="576"/>
      <c r="B928" s="579"/>
      <c r="C928" s="715" t="s">
        <v>15</v>
      </c>
      <c r="D928" s="716"/>
      <c r="E928" s="538">
        <f aca="true" t="shared" si="113" ref="E928:Q928">SUM(E905+E908+E916+E920+E927)</f>
        <v>41.510000000000005</v>
      </c>
      <c r="F928" s="539">
        <f t="shared" si="113"/>
        <v>53.040000000000006</v>
      </c>
      <c r="G928" s="538">
        <f t="shared" si="113"/>
        <v>24.3</v>
      </c>
      <c r="H928" s="539">
        <f t="shared" si="113"/>
        <v>29.889999999999997</v>
      </c>
      <c r="I928" s="580">
        <f t="shared" si="113"/>
        <v>48.209999999999994</v>
      </c>
      <c r="J928" s="581">
        <f t="shared" si="113"/>
        <v>64.00999999999999</v>
      </c>
      <c r="K928" s="538">
        <f t="shared" si="113"/>
        <v>202.89999999999998</v>
      </c>
      <c r="L928" s="539">
        <f t="shared" si="113"/>
        <v>263.40000000000003</v>
      </c>
      <c r="M928" s="540">
        <f t="shared" si="113"/>
        <v>1394</v>
      </c>
      <c r="N928" s="541">
        <f t="shared" si="113"/>
        <v>1807</v>
      </c>
      <c r="O928" s="580">
        <f t="shared" si="113"/>
        <v>53.62499999999999</v>
      </c>
      <c r="P928" s="542">
        <f t="shared" si="113"/>
        <v>69.022</v>
      </c>
      <c r="Q928" s="29">
        <f t="shared" si="113"/>
        <v>1</v>
      </c>
      <c r="R928" s="337">
        <f>AVERAGE(M928:N928)</f>
        <v>1600.5</v>
      </c>
    </row>
    <row r="929" spans="1:18" ht="13.5" thickBot="1">
      <c r="A929" s="741"/>
      <c r="B929" s="687"/>
      <c r="C929" s="687"/>
      <c r="D929" s="687"/>
      <c r="E929" s="687"/>
      <c r="F929" s="687"/>
      <c r="G929" s="687"/>
      <c r="H929" s="687"/>
      <c r="I929" s="687"/>
      <c r="J929" s="687"/>
      <c r="K929" s="687"/>
      <c r="L929" s="687"/>
      <c r="M929" s="687"/>
      <c r="N929" s="687"/>
      <c r="O929" s="687"/>
      <c r="P929" s="742"/>
      <c r="Q929" s="13"/>
      <c r="R929" s="335"/>
    </row>
    <row r="930" spans="1:18" ht="12.75">
      <c r="A930" s="86"/>
      <c r="B930" s="689" t="s">
        <v>26</v>
      </c>
      <c r="C930" s="690"/>
      <c r="D930" s="691"/>
      <c r="E930" s="87">
        <v>42</v>
      </c>
      <c r="F930" s="87">
        <v>54</v>
      </c>
      <c r="G930" s="87">
        <f>E930*Q931/C931</f>
        <v>27.3</v>
      </c>
      <c r="H930" s="87">
        <f>F930*Q930/C931</f>
        <v>32.4</v>
      </c>
      <c r="I930" s="87">
        <v>47</v>
      </c>
      <c r="J930" s="87">
        <v>60</v>
      </c>
      <c r="K930" s="87">
        <v>203</v>
      </c>
      <c r="L930" s="88">
        <v>261</v>
      </c>
      <c r="M930" s="89">
        <v>1400</v>
      </c>
      <c r="N930" s="90">
        <v>1800</v>
      </c>
      <c r="O930" s="90">
        <v>45</v>
      </c>
      <c r="P930" s="91">
        <v>50</v>
      </c>
      <c r="Q930" s="332">
        <v>60</v>
      </c>
      <c r="R930" s="335"/>
    </row>
    <row r="931" spans="1:18" ht="13.5" thickBot="1">
      <c r="A931" s="92"/>
      <c r="B931" s="93" t="s">
        <v>28</v>
      </c>
      <c r="C931" s="177">
        <v>100</v>
      </c>
      <c r="D931" s="178"/>
      <c r="E931" s="179">
        <f>E928*C931/E930-C931</f>
        <v>-1.166666666666643</v>
      </c>
      <c r="F931" s="561">
        <f>F928*C931/F930-C931</f>
        <v>-1.7777777777777573</v>
      </c>
      <c r="G931" s="561">
        <f>G928*C931/G930-C931</f>
        <v>-10.989010989010993</v>
      </c>
      <c r="H931" s="561">
        <f>H928*C931/H930-C931</f>
        <v>-7.746913580246925</v>
      </c>
      <c r="I931" s="561">
        <f>I928*C931/I930-C931</f>
        <v>2.5744680851063606</v>
      </c>
      <c r="J931" s="561">
        <f>J928*C931/J930-C931</f>
        <v>6.683333333333323</v>
      </c>
      <c r="K931" s="561">
        <f>K928*C931/K930-C931</f>
        <v>-0.049261083743857625</v>
      </c>
      <c r="L931" s="562">
        <f>L928*C931/L930-C931</f>
        <v>0.9195402298850723</v>
      </c>
      <c r="M931" s="561">
        <f>M928*C931/M930-C931</f>
        <v>-0.4285714285714306</v>
      </c>
      <c r="N931" s="561">
        <f>N928*C931/N930-C931</f>
        <v>0.38888888888888573</v>
      </c>
      <c r="O931" s="561">
        <f>O928*C931/O930-C931</f>
        <v>19.166666666666643</v>
      </c>
      <c r="P931" s="563">
        <f>P928*C931/P930-C931</f>
        <v>38.04400000000001</v>
      </c>
      <c r="Q931" s="334">
        <v>65</v>
      </c>
      <c r="R931" s="335"/>
    </row>
    <row r="942" spans="2:16" ht="16.5" thickBot="1">
      <c r="B942" s="5"/>
      <c r="C942" s="5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</row>
    <row r="943" spans="1:17" ht="51.75" thickBot="1">
      <c r="A943" s="365" t="s">
        <v>88</v>
      </c>
      <c r="B943" s="82" t="s">
        <v>22</v>
      </c>
      <c r="C943" s="719" t="s">
        <v>23</v>
      </c>
      <c r="D943" s="720"/>
      <c r="E943" s="725" t="s">
        <v>24</v>
      </c>
      <c r="F943" s="726"/>
      <c r="G943" s="726"/>
      <c r="H943" s="726"/>
      <c r="I943" s="726"/>
      <c r="J943" s="726"/>
      <c r="K943" s="726"/>
      <c r="L943" s="704"/>
      <c r="M943" s="696" t="s">
        <v>25</v>
      </c>
      <c r="N943" s="697"/>
      <c r="O943" s="727" t="s">
        <v>50</v>
      </c>
      <c r="P943" s="728"/>
      <c r="Q943" s="12"/>
    </row>
    <row r="944" spans="1:18" ht="13.5" thickBot="1">
      <c r="A944" s="674" t="s">
        <v>279</v>
      </c>
      <c r="B944" s="675"/>
      <c r="C944" s="721"/>
      <c r="D944" s="722"/>
      <c r="E944" s="733" t="s">
        <v>8</v>
      </c>
      <c r="F944" s="734"/>
      <c r="G944" s="734"/>
      <c r="H944" s="735"/>
      <c r="I944" s="736" t="s">
        <v>9</v>
      </c>
      <c r="J944" s="737"/>
      <c r="K944" s="736" t="s">
        <v>10</v>
      </c>
      <c r="L944" s="737"/>
      <c r="M944" s="698"/>
      <c r="N944" s="688"/>
      <c r="O944" s="729"/>
      <c r="P944" s="730"/>
      <c r="Q944" s="21"/>
      <c r="R944" s="335"/>
    </row>
    <row r="945" spans="1:18" ht="13.5" thickBot="1">
      <c r="A945" s="676"/>
      <c r="B945" s="677"/>
      <c r="C945" s="723"/>
      <c r="D945" s="724"/>
      <c r="E945" s="703" t="s">
        <v>29</v>
      </c>
      <c r="F945" s="704"/>
      <c r="G945" s="705" t="s">
        <v>30</v>
      </c>
      <c r="H945" s="706"/>
      <c r="I945" s="738"/>
      <c r="J945" s="706"/>
      <c r="K945" s="739"/>
      <c r="L945" s="740"/>
      <c r="M945" s="699"/>
      <c r="N945" s="700"/>
      <c r="O945" s="731"/>
      <c r="P945" s="732"/>
      <c r="Q945" s="22"/>
      <c r="R945" s="335"/>
    </row>
    <row r="946" spans="1:18" ht="16.5" thickBot="1">
      <c r="A946" s="429"/>
      <c r="B946" s="182" t="s">
        <v>0</v>
      </c>
      <c r="C946" s="72" t="s">
        <v>86</v>
      </c>
      <c r="D946" s="71" t="s">
        <v>87</v>
      </c>
      <c r="E946" s="70" t="s">
        <v>86</v>
      </c>
      <c r="F946" s="71" t="s">
        <v>87</v>
      </c>
      <c r="G946" s="72" t="s">
        <v>86</v>
      </c>
      <c r="H946" s="71" t="s">
        <v>87</v>
      </c>
      <c r="I946" s="70" t="s">
        <v>86</v>
      </c>
      <c r="J946" s="71" t="s">
        <v>87</v>
      </c>
      <c r="K946" s="70" t="s">
        <v>86</v>
      </c>
      <c r="L946" s="71" t="s">
        <v>87</v>
      </c>
      <c r="M946" s="70" t="s">
        <v>86</v>
      </c>
      <c r="N946" s="71" t="s">
        <v>87</v>
      </c>
      <c r="O946" s="70" t="s">
        <v>86</v>
      </c>
      <c r="P946" s="71" t="s">
        <v>87</v>
      </c>
      <c r="Q946" s="22"/>
      <c r="R946" s="335"/>
    </row>
    <row r="947" spans="1:18" ht="12.75">
      <c r="A947" s="67" t="s">
        <v>280</v>
      </c>
      <c r="B947" s="96" t="s">
        <v>281</v>
      </c>
      <c r="C947" s="525">
        <v>150</v>
      </c>
      <c r="D947" s="294">
        <v>200</v>
      </c>
      <c r="E947" s="251">
        <v>4.33</v>
      </c>
      <c r="F947" s="252">
        <v>5.77</v>
      </c>
      <c r="G947" s="121">
        <v>2.53</v>
      </c>
      <c r="H947" s="122">
        <v>3.37</v>
      </c>
      <c r="I947" s="251">
        <v>4.96</v>
      </c>
      <c r="J947" s="252">
        <v>6.61</v>
      </c>
      <c r="K947" s="248">
        <v>18.76</v>
      </c>
      <c r="L947" s="249">
        <v>25.01</v>
      </c>
      <c r="M947" s="254">
        <v>156</v>
      </c>
      <c r="N947" s="241">
        <v>208</v>
      </c>
      <c r="O947" s="121">
        <v>0</v>
      </c>
      <c r="P947" s="122">
        <v>0</v>
      </c>
      <c r="Q947" s="23"/>
      <c r="R947" s="335"/>
    </row>
    <row r="948" spans="1:18" ht="12.75">
      <c r="A948" s="79">
        <v>701</v>
      </c>
      <c r="B948" s="74" t="s">
        <v>33</v>
      </c>
      <c r="C948" s="56">
        <v>30</v>
      </c>
      <c r="D948" s="57">
        <v>40</v>
      </c>
      <c r="E948" s="107">
        <v>2.28</v>
      </c>
      <c r="F948" s="216">
        <v>3.04</v>
      </c>
      <c r="G948" s="107">
        <v>0.039</v>
      </c>
      <c r="H948" s="165"/>
      <c r="I948" s="247">
        <v>0.24</v>
      </c>
      <c r="J948" s="216">
        <v>0.36</v>
      </c>
      <c r="K948" s="107">
        <v>14.76</v>
      </c>
      <c r="L948" s="165">
        <v>20.01</v>
      </c>
      <c r="M948" s="196">
        <v>67</v>
      </c>
      <c r="N948" s="344">
        <v>89</v>
      </c>
      <c r="O948" s="111"/>
      <c r="P948" s="217"/>
      <c r="Q948" s="24"/>
      <c r="R948" s="335"/>
    </row>
    <row r="949" spans="1:18" ht="12.75">
      <c r="A949" s="354">
        <v>7</v>
      </c>
      <c r="B949" s="526" t="s">
        <v>18</v>
      </c>
      <c r="C949" s="17">
        <v>6</v>
      </c>
      <c r="D949" s="57">
        <v>10</v>
      </c>
      <c r="E949" s="247">
        <v>1.56</v>
      </c>
      <c r="F949" s="253">
        <v>2.6</v>
      </c>
      <c r="G949" s="107">
        <v>1.56</v>
      </c>
      <c r="H949" s="250">
        <v>2.6</v>
      </c>
      <c r="I949" s="247">
        <v>1.52</v>
      </c>
      <c r="J949" s="253">
        <v>2.53</v>
      </c>
      <c r="K949" s="107">
        <v>0</v>
      </c>
      <c r="L949" s="250">
        <v>0</v>
      </c>
      <c r="M949" s="196">
        <v>21</v>
      </c>
      <c r="N949" s="16">
        <v>35</v>
      </c>
      <c r="O949" s="111"/>
      <c r="P949" s="150"/>
      <c r="Q949" s="25"/>
      <c r="R949" s="335"/>
    </row>
    <row r="950" spans="1:18" ht="12.75">
      <c r="A950" s="79">
        <v>395</v>
      </c>
      <c r="B950" s="20" t="s">
        <v>13</v>
      </c>
      <c r="C950" s="64">
        <v>170</v>
      </c>
      <c r="D950" s="57">
        <v>200</v>
      </c>
      <c r="E950" s="31">
        <v>3.94</v>
      </c>
      <c r="F950" s="32">
        <v>4.64</v>
      </c>
      <c r="G950" s="31">
        <v>3.27</v>
      </c>
      <c r="H950" s="32">
        <v>3.27</v>
      </c>
      <c r="I950" s="31">
        <v>4.35</v>
      </c>
      <c r="J950" s="32">
        <v>5.12</v>
      </c>
      <c r="K950" s="31">
        <v>14.67</v>
      </c>
      <c r="L950" s="32">
        <v>17.26</v>
      </c>
      <c r="M950" s="42">
        <v>91</v>
      </c>
      <c r="N950" s="43">
        <v>107</v>
      </c>
      <c r="O950" s="42">
        <v>0.2</v>
      </c>
      <c r="P950" s="43">
        <v>0.24</v>
      </c>
      <c r="Q950" s="21"/>
      <c r="R950" s="335"/>
    </row>
    <row r="951" spans="1:18" ht="13.5" thickBot="1">
      <c r="A951" s="200"/>
      <c r="B951" s="81"/>
      <c r="C951" s="694" t="s">
        <v>6</v>
      </c>
      <c r="D951" s="695"/>
      <c r="E951" s="202">
        <f aca="true" t="shared" si="114" ref="E951:P951">SUM(E947:E950)</f>
        <v>12.11</v>
      </c>
      <c r="F951" s="206">
        <f t="shared" si="114"/>
        <v>16.049999999999997</v>
      </c>
      <c r="G951" s="151">
        <f t="shared" si="114"/>
        <v>7.398999999999999</v>
      </c>
      <c r="H951" s="152">
        <f t="shared" si="114"/>
        <v>9.24</v>
      </c>
      <c r="I951" s="202">
        <f t="shared" si="114"/>
        <v>11.07</v>
      </c>
      <c r="J951" s="206">
        <f t="shared" si="114"/>
        <v>14.620000000000001</v>
      </c>
      <c r="K951" s="151">
        <f t="shared" si="114"/>
        <v>48.190000000000005</v>
      </c>
      <c r="L951" s="152">
        <f t="shared" si="114"/>
        <v>62.28</v>
      </c>
      <c r="M951" s="202">
        <f t="shared" si="114"/>
        <v>335</v>
      </c>
      <c r="N951" s="152">
        <f t="shared" si="114"/>
        <v>439</v>
      </c>
      <c r="O951" s="151">
        <f t="shared" si="114"/>
        <v>0.2</v>
      </c>
      <c r="P951" s="153">
        <f t="shared" si="114"/>
        <v>0.24</v>
      </c>
      <c r="Q951" s="26">
        <f>R951/R975</f>
        <v>0.24082140634723087</v>
      </c>
      <c r="R951" s="339">
        <f>AVERAGE(M951:N951)</f>
        <v>387</v>
      </c>
    </row>
    <row r="952" spans="1:18" ht="15.75">
      <c r="A952" s="430"/>
      <c r="B952" s="183" t="s">
        <v>1</v>
      </c>
      <c r="C952" s="222"/>
      <c r="D952" s="129"/>
      <c r="E952" s="295"/>
      <c r="F952" s="155" t="s">
        <v>7</v>
      </c>
      <c r="G952" s="156"/>
      <c r="H952" s="155"/>
      <c r="I952" s="156"/>
      <c r="J952" s="155"/>
      <c r="K952" s="207"/>
      <c r="L952" s="210" t="s">
        <v>7</v>
      </c>
      <c r="M952" s="156"/>
      <c r="N952" s="243"/>
      <c r="O952" s="242"/>
      <c r="P952" s="158"/>
      <c r="Q952" s="24"/>
      <c r="R952" s="335"/>
    </row>
    <row r="953" spans="1:18" ht="12.75">
      <c r="A953" s="79" t="s">
        <v>161</v>
      </c>
      <c r="B953" s="75" t="s">
        <v>181</v>
      </c>
      <c r="C953" s="33">
        <v>180</v>
      </c>
      <c r="D953" s="57">
        <v>180</v>
      </c>
      <c r="E953" s="31">
        <v>0.58</v>
      </c>
      <c r="F953" s="32">
        <v>0.58</v>
      </c>
      <c r="G953" s="31"/>
      <c r="H953" s="32"/>
      <c r="I953" s="31">
        <v>0.41</v>
      </c>
      <c r="J953" s="32">
        <v>0.41</v>
      </c>
      <c r="K953" s="31">
        <v>22.26</v>
      </c>
      <c r="L953" s="32">
        <v>22.26</v>
      </c>
      <c r="M953" s="42">
        <v>79</v>
      </c>
      <c r="N953" s="43">
        <v>79</v>
      </c>
      <c r="O953" s="42">
        <v>3.6</v>
      </c>
      <c r="P953" s="43">
        <v>3.6</v>
      </c>
      <c r="Q953" s="24"/>
      <c r="R953" s="335"/>
    </row>
    <row r="954" spans="1:18" ht="13.5" thickBot="1">
      <c r="A954" s="200"/>
      <c r="B954" s="81"/>
      <c r="C954" s="694" t="s">
        <v>6</v>
      </c>
      <c r="D954" s="695"/>
      <c r="E954" s="267">
        <f>SUM(E953:E953)</f>
        <v>0.58</v>
      </c>
      <c r="F954" s="267">
        <f>SUM(F953:F953)</f>
        <v>0.58</v>
      </c>
      <c r="G954" s="151"/>
      <c r="H954" s="152"/>
      <c r="I954" s="296">
        <f aca="true" t="shared" si="115" ref="I954:P954">SUM(I953:I953)</f>
        <v>0.41</v>
      </c>
      <c r="J954" s="297">
        <f t="shared" si="115"/>
        <v>0.41</v>
      </c>
      <c r="K954" s="299">
        <f t="shared" si="115"/>
        <v>22.26</v>
      </c>
      <c r="L954" s="527">
        <f t="shared" si="115"/>
        <v>22.26</v>
      </c>
      <c r="M954" s="296">
        <f t="shared" si="115"/>
        <v>79</v>
      </c>
      <c r="N954" s="297">
        <f t="shared" si="115"/>
        <v>79</v>
      </c>
      <c r="O954" s="296">
        <f t="shared" si="115"/>
        <v>3.6</v>
      </c>
      <c r="P954" s="297">
        <f t="shared" si="115"/>
        <v>3.6</v>
      </c>
      <c r="Q954" s="26">
        <f>R954/R975</f>
        <v>0.049159925326695705</v>
      </c>
      <c r="R954" s="338">
        <f>AVERAGE(M954:N954)</f>
        <v>79</v>
      </c>
    </row>
    <row r="955" spans="1:18" ht="15.75">
      <c r="A955" s="430"/>
      <c r="B955" s="183" t="s">
        <v>2</v>
      </c>
      <c r="C955" s="222"/>
      <c r="D955" s="129"/>
      <c r="E955" s="242"/>
      <c r="F955" s="210"/>
      <c r="G955" s="156"/>
      <c r="H955" s="155"/>
      <c r="I955" s="156"/>
      <c r="J955" s="210"/>
      <c r="K955" s="156"/>
      <c r="L955" s="155"/>
      <c r="M955" s="156"/>
      <c r="N955" s="149"/>
      <c r="O955" s="148"/>
      <c r="P955" s="158"/>
      <c r="Q955" s="27"/>
      <c r="R955" s="335"/>
    </row>
    <row r="956" spans="1:18" ht="12.75">
      <c r="A956" s="528" t="s">
        <v>221</v>
      </c>
      <c r="B956" s="85" t="s">
        <v>222</v>
      </c>
      <c r="C956" s="433">
        <v>40</v>
      </c>
      <c r="D956" s="59">
        <v>60</v>
      </c>
      <c r="E956" s="109">
        <v>0.36</v>
      </c>
      <c r="F956" s="253">
        <v>0.48</v>
      </c>
      <c r="G956" s="109"/>
      <c r="H956" s="250"/>
      <c r="I956" s="109">
        <v>1.44</v>
      </c>
      <c r="J956" s="253">
        <v>1.92</v>
      </c>
      <c r="K956" s="109">
        <v>3.12</v>
      </c>
      <c r="L956" s="250">
        <v>6.6</v>
      </c>
      <c r="M956" s="110">
        <v>36</v>
      </c>
      <c r="N956" s="159">
        <v>48</v>
      </c>
      <c r="O956" s="111">
        <v>0.8</v>
      </c>
      <c r="P956" s="150">
        <v>1.2</v>
      </c>
      <c r="Q956" s="27"/>
      <c r="R956" s="335"/>
    </row>
    <row r="957" spans="1:18" ht="12.75">
      <c r="A957" s="354">
        <v>48</v>
      </c>
      <c r="B957" s="96" t="s">
        <v>282</v>
      </c>
      <c r="C957" s="433">
        <v>150</v>
      </c>
      <c r="D957" s="59">
        <v>200</v>
      </c>
      <c r="E957" s="529">
        <v>1.4</v>
      </c>
      <c r="F957" s="263">
        <v>1.87</v>
      </c>
      <c r="G957" s="31">
        <v>1.23</v>
      </c>
      <c r="H957" s="250">
        <v>1.64</v>
      </c>
      <c r="I957" s="529">
        <v>2.8</v>
      </c>
      <c r="J957" s="263">
        <v>3.73</v>
      </c>
      <c r="K957" s="258">
        <v>6.62</v>
      </c>
      <c r="L957" s="259">
        <v>8.83</v>
      </c>
      <c r="M957" s="11">
        <v>70</v>
      </c>
      <c r="N957" s="264">
        <v>93</v>
      </c>
      <c r="O957" s="9">
        <v>0.29</v>
      </c>
      <c r="P957" s="150">
        <v>0.39</v>
      </c>
      <c r="Q957" s="27"/>
      <c r="R957" s="335"/>
    </row>
    <row r="958" spans="1:18" ht="12.75">
      <c r="A958" s="354">
        <v>274</v>
      </c>
      <c r="B958" s="435" t="s">
        <v>283</v>
      </c>
      <c r="C958" s="433">
        <v>80</v>
      </c>
      <c r="D958" s="59">
        <v>100</v>
      </c>
      <c r="E958" s="530">
        <v>4.72</v>
      </c>
      <c r="F958" s="252">
        <v>5.9</v>
      </c>
      <c r="G958" s="51">
        <v>4.05</v>
      </c>
      <c r="H958" s="168">
        <v>5.02</v>
      </c>
      <c r="I958" s="530">
        <v>4.69</v>
      </c>
      <c r="J958" s="252">
        <v>6.25</v>
      </c>
      <c r="K958" s="235">
        <v>4.15</v>
      </c>
      <c r="L958" s="161">
        <v>5.19</v>
      </c>
      <c r="M958" s="531">
        <v>100</v>
      </c>
      <c r="N958" s="255">
        <v>125</v>
      </c>
      <c r="O958" s="111">
        <v>1.31</v>
      </c>
      <c r="P958" s="150">
        <v>1.74</v>
      </c>
      <c r="Q958" s="27"/>
      <c r="R958" s="335"/>
    </row>
    <row r="959" spans="1:18" ht="12.75">
      <c r="A959" s="79">
        <v>204</v>
      </c>
      <c r="B959" s="221" t="s">
        <v>238</v>
      </c>
      <c r="C959" s="58">
        <v>100</v>
      </c>
      <c r="D959" s="44">
        <v>120</v>
      </c>
      <c r="E959" s="164">
        <v>2.28</v>
      </c>
      <c r="F959" s="165">
        <v>2.96</v>
      </c>
      <c r="G959" s="247">
        <v>0.06</v>
      </c>
      <c r="H959" s="253">
        <v>0.1</v>
      </c>
      <c r="I959" s="164">
        <v>3.84</v>
      </c>
      <c r="J959" s="165">
        <v>4.8</v>
      </c>
      <c r="K959" s="212">
        <v>15.08</v>
      </c>
      <c r="L959" s="216">
        <v>18.09</v>
      </c>
      <c r="M959" s="166">
        <v>100</v>
      </c>
      <c r="N959" s="167">
        <v>130</v>
      </c>
      <c r="O959" s="111"/>
      <c r="P959" s="150"/>
      <c r="Q959" s="27"/>
      <c r="R959" s="335"/>
    </row>
    <row r="960" spans="1:18" ht="12.75">
      <c r="A960" s="354">
        <v>372</v>
      </c>
      <c r="B960" s="96" t="s">
        <v>148</v>
      </c>
      <c r="C960" s="17">
        <v>150</v>
      </c>
      <c r="D960" s="57">
        <v>200</v>
      </c>
      <c r="E960" s="31">
        <v>0.33</v>
      </c>
      <c r="F960" s="141">
        <v>0.59</v>
      </c>
      <c r="G960" s="31"/>
      <c r="H960" s="141"/>
      <c r="I960" s="31">
        <v>0.02</v>
      </c>
      <c r="J960" s="141">
        <v>0.04</v>
      </c>
      <c r="K960" s="31">
        <v>20.82</v>
      </c>
      <c r="L960" s="141">
        <v>27.76</v>
      </c>
      <c r="M960" s="42">
        <v>85</v>
      </c>
      <c r="N960" s="97">
        <v>113</v>
      </c>
      <c r="O960" s="42">
        <v>2.3</v>
      </c>
      <c r="P960" s="97">
        <v>3.07</v>
      </c>
      <c r="Q960" s="27"/>
      <c r="R960" s="335"/>
    </row>
    <row r="961" spans="1:18" ht="12.75">
      <c r="A961" s="354">
        <v>700</v>
      </c>
      <c r="B961" s="532" t="s">
        <v>14</v>
      </c>
      <c r="C961" s="533">
        <v>40</v>
      </c>
      <c r="D961" s="63">
        <v>50</v>
      </c>
      <c r="E961" s="164">
        <v>3.08</v>
      </c>
      <c r="F961" s="216">
        <v>4</v>
      </c>
      <c r="G961" s="164"/>
      <c r="H961" s="165"/>
      <c r="I961" s="164">
        <v>0.53</v>
      </c>
      <c r="J961" s="216">
        <v>0.66</v>
      </c>
      <c r="K961" s="164">
        <v>15.08</v>
      </c>
      <c r="L961" s="165">
        <v>18.85</v>
      </c>
      <c r="M961" s="166">
        <v>80</v>
      </c>
      <c r="N961" s="167">
        <v>100</v>
      </c>
      <c r="O961" s="302"/>
      <c r="P961" s="173"/>
      <c r="Q961" s="21"/>
      <c r="R961" s="335"/>
    </row>
    <row r="962" spans="1:18" ht="13.5" thickBot="1">
      <c r="A962" s="200"/>
      <c r="B962" s="81"/>
      <c r="C962" s="694" t="s">
        <v>6</v>
      </c>
      <c r="D962" s="695"/>
      <c r="E962" s="151">
        <f aca="true" t="shared" si="116" ref="E962:P962">SUM(E956:E961)</f>
        <v>12.17</v>
      </c>
      <c r="F962" s="206">
        <f t="shared" si="116"/>
        <v>15.8</v>
      </c>
      <c r="G962" s="151">
        <f t="shared" si="116"/>
        <v>5.339999999999999</v>
      </c>
      <c r="H962" s="152">
        <f t="shared" si="116"/>
        <v>6.759999999999999</v>
      </c>
      <c r="I962" s="151">
        <f t="shared" si="116"/>
        <v>13.319999999999999</v>
      </c>
      <c r="J962" s="206">
        <f t="shared" si="116"/>
        <v>17.4</v>
      </c>
      <c r="K962" s="151">
        <f t="shared" si="116"/>
        <v>64.87</v>
      </c>
      <c r="L962" s="152">
        <f t="shared" si="116"/>
        <v>85.32</v>
      </c>
      <c r="M962" s="151">
        <f t="shared" si="116"/>
        <v>471</v>
      </c>
      <c r="N962" s="152">
        <f t="shared" si="116"/>
        <v>609</v>
      </c>
      <c r="O962" s="151">
        <f t="shared" si="116"/>
        <v>4.7</v>
      </c>
      <c r="P962" s="152">
        <f t="shared" si="116"/>
        <v>6.4</v>
      </c>
      <c r="Q962" s="26">
        <f>R962/R975</f>
        <v>0.33602986932171747</v>
      </c>
      <c r="R962" s="339">
        <f>AVERAGE(M962:N962)</f>
        <v>540</v>
      </c>
    </row>
    <row r="963" spans="1:18" ht="15.75">
      <c r="A963" s="430"/>
      <c r="B963" s="183" t="s">
        <v>54</v>
      </c>
      <c r="C963" s="222"/>
      <c r="D963" s="129"/>
      <c r="E963" s="242"/>
      <c r="F963" s="155"/>
      <c r="G963" s="207"/>
      <c r="H963" s="210"/>
      <c r="I963" s="156"/>
      <c r="J963" s="155"/>
      <c r="K963" s="207"/>
      <c r="L963" s="210"/>
      <c r="M963" s="156"/>
      <c r="N963" s="149"/>
      <c r="O963" s="208"/>
      <c r="P963" s="158"/>
      <c r="Q963" s="26"/>
      <c r="R963" s="335"/>
    </row>
    <row r="964" spans="1:18" ht="12.75">
      <c r="A964" s="359">
        <v>401</v>
      </c>
      <c r="B964" s="79" t="s">
        <v>81</v>
      </c>
      <c r="C964" s="418">
        <v>150</v>
      </c>
      <c r="D964" s="44">
        <v>180</v>
      </c>
      <c r="E964" s="31">
        <v>5.35</v>
      </c>
      <c r="F964" s="32">
        <v>6.42</v>
      </c>
      <c r="G964" s="31">
        <v>5.35</v>
      </c>
      <c r="H964" s="32">
        <v>6.42</v>
      </c>
      <c r="I964" s="31">
        <v>5.8</v>
      </c>
      <c r="J964" s="32">
        <v>6.96</v>
      </c>
      <c r="K964" s="31">
        <v>17.05</v>
      </c>
      <c r="L964" s="32">
        <v>20.46</v>
      </c>
      <c r="M964" s="42">
        <v>120</v>
      </c>
      <c r="N964" s="43">
        <v>144</v>
      </c>
      <c r="O964" s="42">
        <v>0.2</v>
      </c>
      <c r="P964" s="43">
        <v>0.4</v>
      </c>
      <c r="Q964" s="26"/>
      <c r="R964" s="335"/>
    </row>
    <row r="965" spans="1:18" ht="12.75">
      <c r="A965" s="79"/>
      <c r="B965" s="20" t="s">
        <v>160</v>
      </c>
      <c r="C965" s="64">
        <v>5</v>
      </c>
      <c r="D965" s="57">
        <v>20</v>
      </c>
      <c r="E965" s="31">
        <v>0.16</v>
      </c>
      <c r="F965" s="32">
        <v>0.42</v>
      </c>
      <c r="G965" s="31"/>
      <c r="H965" s="32"/>
      <c r="I965" s="31">
        <v>0.19</v>
      </c>
      <c r="J965" s="32">
        <v>0.4</v>
      </c>
      <c r="K965" s="31">
        <v>4.05</v>
      </c>
      <c r="L965" s="32">
        <v>16.11</v>
      </c>
      <c r="M965" s="42">
        <v>17</v>
      </c>
      <c r="N965" s="43">
        <v>68</v>
      </c>
      <c r="O965" s="42"/>
      <c r="P965" s="43"/>
      <c r="Q965" s="26"/>
      <c r="R965" s="335"/>
    </row>
    <row r="966" spans="1:18" ht="12.75">
      <c r="A966" s="67" t="s">
        <v>285</v>
      </c>
      <c r="B966" s="85" t="s">
        <v>286</v>
      </c>
      <c r="C966" s="2">
        <v>50</v>
      </c>
      <c r="D966" s="105">
        <v>60</v>
      </c>
      <c r="E966" s="31">
        <v>0.4</v>
      </c>
      <c r="F966" s="141">
        <v>0.48</v>
      </c>
      <c r="G966" s="31"/>
      <c r="H966" s="32"/>
      <c r="I966" s="36">
        <v>0.1</v>
      </c>
      <c r="J966" s="48">
        <v>0.12</v>
      </c>
      <c r="K966" s="36">
        <v>3.75</v>
      </c>
      <c r="L966" s="442">
        <v>4.5</v>
      </c>
      <c r="M966" s="36">
        <v>19</v>
      </c>
      <c r="N966" s="48">
        <v>23</v>
      </c>
      <c r="O966" s="42">
        <v>19</v>
      </c>
      <c r="P966" s="43">
        <v>22</v>
      </c>
      <c r="Q966" s="26"/>
      <c r="R966" s="335"/>
    </row>
    <row r="967" spans="1:18" ht="13.5" thickBot="1">
      <c r="A967" s="200"/>
      <c r="B967" s="81"/>
      <c r="C967" s="694" t="s">
        <v>6</v>
      </c>
      <c r="D967" s="695"/>
      <c r="E967" s="170">
        <f aca="true" t="shared" si="117" ref="E967:P967">SUM(E964:E966)</f>
        <v>5.91</v>
      </c>
      <c r="F967" s="171">
        <f t="shared" si="117"/>
        <v>7.32</v>
      </c>
      <c r="G967" s="209">
        <f t="shared" si="117"/>
        <v>5.35</v>
      </c>
      <c r="H967" s="211">
        <f t="shared" si="117"/>
        <v>6.42</v>
      </c>
      <c r="I967" s="170">
        <f t="shared" si="117"/>
        <v>6.09</v>
      </c>
      <c r="J967" s="171">
        <f t="shared" si="117"/>
        <v>7.48</v>
      </c>
      <c r="K967" s="209">
        <f t="shared" si="117"/>
        <v>24.85</v>
      </c>
      <c r="L967" s="211">
        <f t="shared" si="117"/>
        <v>41.07</v>
      </c>
      <c r="M967" s="170">
        <f t="shared" si="117"/>
        <v>156</v>
      </c>
      <c r="N967" s="171">
        <f t="shared" si="117"/>
        <v>235</v>
      </c>
      <c r="O967" s="209">
        <f t="shared" si="117"/>
        <v>19.2</v>
      </c>
      <c r="P967" s="171">
        <f t="shared" si="117"/>
        <v>22.4</v>
      </c>
      <c r="Q967" s="26">
        <f>R967/R975</f>
        <v>0.12165525824517735</v>
      </c>
      <c r="R967" s="339">
        <f>AVERAGE(M967:N967)</f>
        <v>195.5</v>
      </c>
    </row>
    <row r="968" spans="1:18" ht="15.75">
      <c r="A968" s="430"/>
      <c r="B968" s="183" t="s">
        <v>53</v>
      </c>
      <c r="C968" s="222"/>
      <c r="D968" s="129"/>
      <c r="E968" s="295"/>
      <c r="F968" s="210"/>
      <c r="G968" s="156"/>
      <c r="H968" s="155"/>
      <c r="I968" s="207"/>
      <c r="J968" s="210"/>
      <c r="K968" s="156"/>
      <c r="L968" s="155"/>
      <c r="M968" s="207"/>
      <c r="N968" s="292"/>
      <c r="O968" s="148"/>
      <c r="P968" s="158"/>
      <c r="Q968" s="27"/>
      <c r="R968" s="335"/>
    </row>
    <row r="969" spans="1:18" ht="12.75">
      <c r="A969" s="234" t="s">
        <v>204</v>
      </c>
      <c r="B969" s="440" t="s">
        <v>205</v>
      </c>
      <c r="C969" s="239">
        <v>40</v>
      </c>
      <c r="D969" s="106">
        <v>60</v>
      </c>
      <c r="E969" s="107">
        <v>0.45</v>
      </c>
      <c r="F969" s="250">
        <v>0.68</v>
      </c>
      <c r="G969" s="175"/>
      <c r="H969" s="176"/>
      <c r="I969" s="107">
        <v>2.3</v>
      </c>
      <c r="J969" s="250">
        <v>3.3</v>
      </c>
      <c r="K969" s="107">
        <v>5.74</v>
      </c>
      <c r="L969" s="250">
        <v>8.61</v>
      </c>
      <c r="M969" s="111">
        <v>26</v>
      </c>
      <c r="N969" s="150">
        <v>39</v>
      </c>
      <c r="O969" s="111">
        <v>1.83</v>
      </c>
      <c r="P969" s="150">
        <v>2.74</v>
      </c>
      <c r="Q969" s="27"/>
      <c r="R969" s="335"/>
    </row>
    <row r="970" spans="1:18" ht="12.75">
      <c r="A970" s="354">
        <v>270</v>
      </c>
      <c r="B970" s="435" t="s">
        <v>287</v>
      </c>
      <c r="C970" s="433">
        <v>80</v>
      </c>
      <c r="D970" s="59">
        <v>100</v>
      </c>
      <c r="E970" s="530">
        <v>8.95</v>
      </c>
      <c r="F970" s="252">
        <v>11.18</v>
      </c>
      <c r="G970" s="51">
        <v>8.65</v>
      </c>
      <c r="H970" s="168">
        <v>11.08</v>
      </c>
      <c r="I970" s="530">
        <v>9.16</v>
      </c>
      <c r="J970" s="252">
        <v>11.42</v>
      </c>
      <c r="K970" s="235">
        <v>7.33</v>
      </c>
      <c r="L970" s="161">
        <v>9.16</v>
      </c>
      <c r="M970" s="531">
        <v>138</v>
      </c>
      <c r="N970" s="255">
        <v>173</v>
      </c>
      <c r="O970" s="111">
        <v>0.66</v>
      </c>
      <c r="P970" s="150">
        <v>0.82</v>
      </c>
      <c r="Q970" s="27"/>
      <c r="R970" s="335"/>
    </row>
    <row r="971" spans="1:18" ht="12.75">
      <c r="A971" s="354">
        <v>332</v>
      </c>
      <c r="B971" s="435" t="s">
        <v>288</v>
      </c>
      <c r="C971" s="534">
        <v>80</v>
      </c>
      <c r="D971" s="59">
        <v>100</v>
      </c>
      <c r="E971" s="470">
        <v>1.65</v>
      </c>
      <c r="F971" s="252">
        <v>2.06</v>
      </c>
      <c r="G971" s="51"/>
      <c r="H971" s="168"/>
      <c r="I971" s="470">
        <v>2.31</v>
      </c>
      <c r="J971" s="252">
        <v>2.89</v>
      </c>
      <c r="K971" s="235">
        <v>7.064</v>
      </c>
      <c r="L971" s="161">
        <v>8.83</v>
      </c>
      <c r="M971" s="535">
        <v>71</v>
      </c>
      <c r="N971" s="536">
        <v>89</v>
      </c>
      <c r="O971" s="111">
        <v>6.52</v>
      </c>
      <c r="P971" s="150">
        <v>8.15</v>
      </c>
      <c r="Q971" s="27"/>
      <c r="R971" s="335"/>
    </row>
    <row r="972" spans="1:18" ht="12.75">
      <c r="A972" s="354">
        <v>392</v>
      </c>
      <c r="B972" s="423" t="s">
        <v>49</v>
      </c>
      <c r="C972" s="360">
        <v>170</v>
      </c>
      <c r="D972" s="61">
        <v>200</v>
      </c>
      <c r="E972" s="14">
        <v>0.04</v>
      </c>
      <c r="F972" s="225">
        <v>0.06</v>
      </c>
      <c r="G972" s="107"/>
      <c r="H972" s="250"/>
      <c r="I972" s="14">
        <v>0.02</v>
      </c>
      <c r="J972" s="225">
        <v>0.03</v>
      </c>
      <c r="K972" s="40">
        <v>7.92</v>
      </c>
      <c r="L972" s="41">
        <v>9.32</v>
      </c>
      <c r="M972" s="14">
        <v>28</v>
      </c>
      <c r="N972" s="293">
        <v>37</v>
      </c>
      <c r="O972" s="111">
        <v>0.015</v>
      </c>
      <c r="P972" s="150">
        <v>0.02</v>
      </c>
      <c r="Q972" s="27"/>
      <c r="R972" s="335"/>
    </row>
    <row r="973" spans="1:18" ht="12.75">
      <c r="A973" s="354">
        <v>1</v>
      </c>
      <c r="B973" s="112" t="s">
        <v>5</v>
      </c>
      <c r="C973" s="424" t="s">
        <v>78</v>
      </c>
      <c r="D973" s="55" t="s">
        <v>55</v>
      </c>
      <c r="E973" s="247">
        <v>2.35</v>
      </c>
      <c r="F973" s="253">
        <v>3.1</v>
      </c>
      <c r="G973" s="107">
        <v>0.06</v>
      </c>
      <c r="H973" s="250">
        <v>0.1</v>
      </c>
      <c r="I973" s="247">
        <v>3.32</v>
      </c>
      <c r="J973" s="253">
        <v>3.4</v>
      </c>
      <c r="K973" s="107">
        <v>14.84</v>
      </c>
      <c r="L973" s="250">
        <v>19.77</v>
      </c>
      <c r="M973" s="196">
        <v>95</v>
      </c>
      <c r="N973" s="16">
        <v>115</v>
      </c>
      <c r="O973" s="258"/>
      <c r="P973" s="150"/>
      <c r="Q973" s="21"/>
      <c r="R973" s="335"/>
    </row>
    <row r="974" spans="1:18" ht="13.5" thickBot="1">
      <c r="A974" s="200"/>
      <c r="B974" s="81"/>
      <c r="C974" s="694" t="s">
        <v>6</v>
      </c>
      <c r="D974" s="695"/>
      <c r="E974" s="38">
        <f aca="true" t="shared" si="118" ref="E974:P974">SUM(E969:E973)</f>
        <v>13.439999999999998</v>
      </c>
      <c r="F974" s="317">
        <f t="shared" si="118"/>
        <v>17.080000000000002</v>
      </c>
      <c r="G974" s="38">
        <f t="shared" si="118"/>
        <v>8.71</v>
      </c>
      <c r="H974" s="317">
        <f t="shared" si="118"/>
        <v>11.18</v>
      </c>
      <c r="I974" s="38">
        <f t="shared" si="118"/>
        <v>17.11</v>
      </c>
      <c r="J974" s="317">
        <f t="shared" si="118"/>
        <v>21.04</v>
      </c>
      <c r="K974" s="38">
        <f t="shared" si="118"/>
        <v>42.894000000000005</v>
      </c>
      <c r="L974" s="317">
        <f t="shared" si="118"/>
        <v>55.69</v>
      </c>
      <c r="M974" s="38">
        <f t="shared" si="118"/>
        <v>358</v>
      </c>
      <c r="N974" s="317">
        <f t="shared" si="118"/>
        <v>453</v>
      </c>
      <c r="O974" s="38">
        <f t="shared" si="118"/>
        <v>9.025</v>
      </c>
      <c r="P974" s="317">
        <f t="shared" si="118"/>
        <v>11.73</v>
      </c>
      <c r="Q974" s="26">
        <f>R974/R975</f>
        <v>0.2523335407591786</v>
      </c>
      <c r="R974" s="341">
        <f>AVERAGE(M974:N974)</f>
        <v>405.5</v>
      </c>
    </row>
    <row r="975" spans="1:18" ht="13.5" thickBot="1">
      <c r="A975" s="494"/>
      <c r="B975" s="495"/>
      <c r="C975" s="717" t="s">
        <v>15</v>
      </c>
      <c r="D975" s="718"/>
      <c r="E975" s="136">
        <f>SUM(E951+E954+E962+E967+E974)</f>
        <v>44.209999999999994</v>
      </c>
      <c r="F975" s="137">
        <f aca="true" t="shared" si="119" ref="F975:Q975">SUM(F951+F954+F962+F967+F974)</f>
        <v>56.83</v>
      </c>
      <c r="G975" s="136">
        <f t="shared" si="119"/>
        <v>26.799</v>
      </c>
      <c r="H975" s="137">
        <f t="shared" si="119"/>
        <v>33.6</v>
      </c>
      <c r="I975" s="136">
        <f t="shared" si="119"/>
        <v>48</v>
      </c>
      <c r="J975" s="137">
        <f t="shared" si="119"/>
        <v>60.949999999999996</v>
      </c>
      <c r="K975" s="136">
        <f t="shared" si="119"/>
        <v>203.064</v>
      </c>
      <c r="L975" s="137">
        <f t="shared" si="119"/>
        <v>266.62</v>
      </c>
      <c r="M975" s="170">
        <f t="shared" si="119"/>
        <v>1399</v>
      </c>
      <c r="N975" s="171">
        <f t="shared" si="119"/>
        <v>1815</v>
      </c>
      <c r="O975" s="136">
        <f t="shared" si="119"/>
        <v>36.725</v>
      </c>
      <c r="P975" s="138">
        <f t="shared" si="119"/>
        <v>44.370000000000005</v>
      </c>
      <c r="Q975" s="29">
        <f t="shared" si="119"/>
        <v>0.9999999999999999</v>
      </c>
      <c r="R975" s="337">
        <f>AVERAGE(M975:N975)</f>
        <v>1607</v>
      </c>
    </row>
    <row r="976" spans="1:18" ht="13.5" thickBot="1">
      <c r="A976" s="686"/>
      <c r="B976" s="687"/>
      <c r="C976" s="687"/>
      <c r="D976" s="687"/>
      <c r="E976" s="687"/>
      <c r="F976" s="687"/>
      <c r="G976" s="687"/>
      <c r="H976" s="687"/>
      <c r="I976" s="687"/>
      <c r="J976" s="687"/>
      <c r="K976" s="687"/>
      <c r="L976" s="687"/>
      <c r="M976" s="687"/>
      <c r="N976" s="687"/>
      <c r="O976" s="687"/>
      <c r="P976" s="688"/>
      <c r="Q976" s="13"/>
      <c r="R976" s="335"/>
    </row>
    <row r="977" spans="1:18" ht="12.75">
      <c r="A977" s="86"/>
      <c r="B977" s="689" t="s">
        <v>26</v>
      </c>
      <c r="C977" s="690"/>
      <c r="D977" s="691"/>
      <c r="E977" s="87">
        <v>42</v>
      </c>
      <c r="F977" s="87">
        <v>54</v>
      </c>
      <c r="G977" s="87">
        <f>E977*Q978/C978</f>
        <v>27.3</v>
      </c>
      <c r="H977" s="87">
        <f>F977*Q977/C978</f>
        <v>32.4</v>
      </c>
      <c r="I977" s="87">
        <v>47</v>
      </c>
      <c r="J977" s="87">
        <v>60</v>
      </c>
      <c r="K977" s="87">
        <v>203</v>
      </c>
      <c r="L977" s="88">
        <v>261</v>
      </c>
      <c r="M977" s="89">
        <v>1400</v>
      </c>
      <c r="N977" s="90">
        <v>1800</v>
      </c>
      <c r="O977" s="90">
        <v>45</v>
      </c>
      <c r="P977" s="91">
        <v>50</v>
      </c>
      <c r="Q977" s="332">
        <v>60</v>
      </c>
      <c r="R977" s="335"/>
    </row>
    <row r="978" spans="1:18" ht="13.5" thickBot="1">
      <c r="A978" s="92"/>
      <c r="B978" s="93" t="s">
        <v>28</v>
      </c>
      <c r="C978" s="692">
        <v>100</v>
      </c>
      <c r="D978" s="693"/>
      <c r="E978" s="557">
        <f>E975*C978/E977-C978</f>
        <v>5.261904761904745</v>
      </c>
      <c r="F978" s="557">
        <f>F975*C978/F977-C978</f>
        <v>5.240740740740748</v>
      </c>
      <c r="G978" s="557">
        <f>G975*C978/G977-C978</f>
        <v>-1.8351648351648322</v>
      </c>
      <c r="H978" s="557">
        <f>H975*C978/H977-C978</f>
        <v>3.7037037037037095</v>
      </c>
      <c r="I978" s="557">
        <f>I975*C978/I977-C978</f>
        <v>2.1276595744680833</v>
      </c>
      <c r="J978" s="557">
        <f>J975*C978/J977-C978</f>
        <v>1.5833333333333286</v>
      </c>
      <c r="K978" s="557">
        <f>K975*C978/K977-C978</f>
        <v>0.0315270935960541</v>
      </c>
      <c r="L978" s="558">
        <f>L975*C978/L977-C978</f>
        <v>2.1532567049808478</v>
      </c>
      <c r="M978" s="557">
        <f>M975*C978/M977-C978</f>
        <v>-0.0714285714285694</v>
      </c>
      <c r="N978" s="557">
        <f>N975*C978/N977-C978</f>
        <v>0.8333333333333286</v>
      </c>
      <c r="O978" s="557">
        <f>O975*C978/O977-C978</f>
        <v>-18.388888888888886</v>
      </c>
      <c r="P978" s="559">
        <f>P975*C978/P977-C978</f>
        <v>-11.260000000000005</v>
      </c>
      <c r="Q978" s="334">
        <v>65</v>
      </c>
      <c r="R978" s="335"/>
    </row>
    <row r="982" spans="1:5" ht="21" thickBot="1">
      <c r="A982" s="683"/>
      <c r="B982" s="683"/>
      <c r="E982" s="335">
        <v>20</v>
      </c>
    </row>
    <row r="983" spans="1:16" ht="21" thickBot="1">
      <c r="A983" s="684" t="s">
        <v>290</v>
      </c>
      <c r="B983" s="684"/>
      <c r="C983" s="685"/>
      <c r="D983" s="685"/>
      <c r="E983" s="546">
        <f>SUM(E35+E75+E126+E172+E226+E277+E326+E377+E424+E479+E525+E578+E629+E679+E727+E777+E826+E878+E928+E975)/E982</f>
        <v>42.5855</v>
      </c>
      <c r="F983" s="547">
        <f>SUM(F35+F75+F126+F172+F226+F277+F326+F377+F424+F479+F525+F578+F629+F679+F727+F777+F826+F878+F928+F975)/E982</f>
        <v>55.595499999999994</v>
      </c>
      <c r="G983" s="546">
        <f>SUM(G35+G75+G126+G172+G226+G277+G326+G377+G424+G479+G525+G578+G629+G679+G727+G777+G826+G878+G928+G975)/E982</f>
        <v>26.31585</v>
      </c>
      <c r="H983" s="553">
        <f>SUM(H35+H75+H126+H172+H226+H277+H326+H377+H424+H479+H525+H578+H629+H679+H727+H777+H826+H878+H928+H975)/E982</f>
        <v>33.349500000000006</v>
      </c>
      <c r="I983" s="560">
        <f>SUM(I35+I75+I126+I172+I226+I277+I326+I377+I424+I479+I525+I578+I629+I679+I727+I777+I826+I878+I928+I975)/E982</f>
        <v>47.264500000000005</v>
      </c>
      <c r="J983" s="547">
        <f>SUM(J35+J75+J126+J172+J226+J277+J326+J377+J424+J479+J525+J578+J629+J679+J727+J777+J826+J878+J928+J975)/E982</f>
        <v>61.28250000000001</v>
      </c>
      <c r="K983" s="546">
        <f>SUM(K34+K75+K126+K172+K226+K277+K326+K377+K424+K479+K525+K578+K629+K679+K727+K777+K826+K878+K928+K975)/E982</f>
        <v>195.82085</v>
      </c>
      <c r="L983" s="547">
        <f>SUM(L35+L75+L126+L172+L226+L277+L326+L377+L424+L479+L525+L578+L629+L679+L727+L777+L826+L878+L928+L975)/E982</f>
        <v>259.2315</v>
      </c>
      <c r="M983" s="548">
        <f>SUM(M35+M75+M126+M172+M226+M277+M326+M377+M424+M479+M525+M578+M629+M679+M727+M777+M826+M878+M928+M975)/E982</f>
        <v>1403.7</v>
      </c>
      <c r="N983" s="549">
        <f>SUM(N35+N75+N126+N172+N226+N277+N326+N377+N424+N479+N525+N578+N629+N679+N727+N777+N826+N878+N928+N975)/E982</f>
        <v>1804</v>
      </c>
      <c r="O983" s="546">
        <f>SUM(O35+O75+O126+O172+O226+O277+O326+O377+O424+O479+O525+O578+O629+O679+O727+O777+O826+O878+O928+O975)/E982</f>
        <v>49.52475</v>
      </c>
      <c r="P983" s="550">
        <f>SUM(P35+P75+P126+P172+P226+P277+P326+P377+P424+P479+P525+P578+P629+P679+P727+P777+P826+P878+P928+P975)/E982</f>
        <v>61.28319999999999</v>
      </c>
    </row>
    <row r="984" spans="1:16" ht="28.5" customHeight="1" thickBot="1">
      <c r="A984" s="545"/>
      <c r="B984" s="678" t="s">
        <v>26</v>
      </c>
      <c r="C984" s="679"/>
      <c r="D984" s="680"/>
      <c r="E984" s="551">
        <v>42</v>
      </c>
      <c r="F984" s="552">
        <v>54</v>
      </c>
      <c r="G984" s="552">
        <v>27.3</v>
      </c>
      <c r="H984" s="552">
        <v>32.4</v>
      </c>
      <c r="I984" s="552">
        <v>47</v>
      </c>
      <c r="J984" s="552">
        <v>60</v>
      </c>
      <c r="K984" s="552">
        <v>203</v>
      </c>
      <c r="L984" s="553">
        <v>261</v>
      </c>
      <c r="M984" s="554">
        <v>1400</v>
      </c>
      <c r="N984" s="555">
        <v>1800</v>
      </c>
      <c r="O984" s="555">
        <v>45</v>
      </c>
      <c r="P984" s="556">
        <v>50</v>
      </c>
    </row>
    <row r="985" spans="1:16" ht="18.75" thickBot="1">
      <c r="A985" s="543"/>
      <c r="B985" s="544" t="s">
        <v>28</v>
      </c>
      <c r="C985" s="681">
        <v>100</v>
      </c>
      <c r="D985" s="682"/>
      <c r="E985" s="567">
        <f>E983*C985/E984-C985</f>
        <v>1.394047619047626</v>
      </c>
      <c r="F985" s="568">
        <f>F983*C985/F984-C985</f>
        <v>2.954629629629622</v>
      </c>
      <c r="G985" s="569">
        <f>G983*C985/G984-C985</f>
        <v>-3.6049450549450626</v>
      </c>
      <c r="H985" s="569">
        <f>H983*C985/H984-C985</f>
        <v>2.9305555555555856</v>
      </c>
      <c r="I985" s="569">
        <f>I983*C985/I984-C985</f>
        <v>0.5627659574468282</v>
      </c>
      <c r="J985" s="570">
        <f>J983*C985/J984-C985</f>
        <v>2.137500000000017</v>
      </c>
      <c r="K985" s="569">
        <f>K983*C985/K984-C985</f>
        <v>-3.5365270935960638</v>
      </c>
      <c r="L985" s="571">
        <f>L983*C985/L984-C985</f>
        <v>-0.6775862068965637</v>
      </c>
      <c r="M985" s="568">
        <f>M983*C985/M984-C985</f>
        <v>0.26428571428571956</v>
      </c>
      <c r="N985" s="569">
        <f>N983*C985/N984-C985</f>
        <v>0.22222222222222854</v>
      </c>
      <c r="O985" s="569">
        <f>O983*C985/O984-C985</f>
        <v>10.054999999999993</v>
      </c>
      <c r="P985" s="572">
        <f>P983*C985/P984-C985</f>
        <v>22.566399999999973</v>
      </c>
    </row>
  </sheetData>
  <sheetProtection/>
  <mergeCells count="375">
    <mergeCell ref="E5:H5"/>
    <mergeCell ref="A36:P36"/>
    <mergeCell ref="B37:D37"/>
    <mergeCell ref="E6:F6"/>
    <mergeCell ref="G6:H6"/>
    <mergeCell ref="I5:J6"/>
    <mergeCell ref="K5:L6"/>
    <mergeCell ref="M4:N6"/>
    <mergeCell ref="O4:P6"/>
    <mergeCell ref="C4:D6"/>
    <mergeCell ref="C38:D38"/>
    <mergeCell ref="C35:D35"/>
    <mergeCell ref="C12:D12"/>
    <mergeCell ref="C15:D15"/>
    <mergeCell ref="C23:D23"/>
    <mergeCell ref="C28:D28"/>
    <mergeCell ref="C34:D34"/>
    <mergeCell ref="E4:L4"/>
    <mergeCell ref="C44:D46"/>
    <mergeCell ref="E44:L44"/>
    <mergeCell ref="M44:N46"/>
    <mergeCell ref="O44:P46"/>
    <mergeCell ref="E45:H45"/>
    <mergeCell ref="I45:J46"/>
    <mergeCell ref="K45:L46"/>
    <mergeCell ref="E46:F46"/>
    <mergeCell ref="G46:H46"/>
    <mergeCell ref="C52:D52"/>
    <mergeCell ref="C55:D55"/>
    <mergeCell ref="C63:D63"/>
    <mergeCell ref="C67:D67"/>
    <mergeCell ref="C74:D74"/>
    <mergeCell ref="C75:D75"/>
    <mergeCell ref="A76:P76"/>
    <mergeCell ref="B77:D77"/>
    <mergeCell ref="C94:D96"/>
    <mergeCell ref="E94:L94"/>
    <mergeCell ref="M94:N96"/>
    <mergeCell ref="O94:P96"/>
    <mergeCell ref="E95:H95"/>
    <mergeCell ref="I95:J96"/>
    <mergeCell ref="K95:L96"/>
    <mergeCell ref="E96:F96"/>
    <mergeCell ref="G96:H96"/>
    <mergeCell ref="C103:D103"/>
    <mergeCell ref="C106:D106"/>
    <mergeCell ref="C114:D114"/>
    <mergeCell ref="C119:D119"/>
    <mergeCell ref="C125:D125"/>
    <mergeCell ref="C126:D126"/>
    <mergeCell ref="A127:P127"/>
    <mergeCell ref="B128:D128"/>
    <mergeCell ref="C129:D129"/>
    <mergeCell ref="C144:D146"/>
    <mergeCell ref="E144:L144"/>
    <mergeCell ref="M144:N146"/>
    <mergeCell ref="O144:P146"/>
    <mergeCell ref="E145:H145"/>
    <mergeCell ref="I145:J146"/>
    <mergeCell ref="K145:L146"/>
    <mergeCell ref="E146:F146"/>
    <mergeCell ref="G146:H146"/>
    <mergeCell ref="C151:D151"/>
    <mergeCell ref="C154:D154"/>
    <mergeCell ref="C161:D161"/>
    <mergeCell ref="C165:D165"/>
    <mergeCell ref="C171:D171"/>
    <mergeCell ref="C172:D172"/>
    <mergeCell ref="A173:P173"/>
    <mergeCell ref="B174:D174"/>
    <mergeCell ref="C195:D197"/>
    <mergeCell ref="E195:L195"/>
    <mergeCell ref="M195:N197"/>
    <mergeCell ref="O195:P197"/>
    <mergeCell ref="E196:H196"/>
    <mergeCell ref="I196:J197"/>
    <mergeCell ref="K196:L197"/>
    <mergeCell ref="E197:F197"/>
    <mergeCell ref="G197:H197"/>
    <mergeCell ref="C203:D203"/>
    <mergeCell ref="C206:D206"/>
    <mergeCell ref="C213:D213"/>
    <mergeCell ref="C218:D218"/>
    <mergeCell ref="C225:D225"/>
    <mergeCell ref="C226:D226"/>
    <mergeCell ref="A227:P227"/>
    <mergeCell ref="B228:D228"/>
    <mergeCell ref="C229:D229"/>
    <mergeCell ref="C245:D247"/>
    <mergeCell ref="E245:L245"/>
    <mergeCell ref="M245:N247"/>
    <mergeCell ref="O245:P247"/>
    <mergeCell ref="E246:H246"/>
    <mergeCell ref="I246:J247"/>
    <mergeCell ref="K246:L247"/>
    <mergeCell ref="E247:F247"/>
    <mergeCell ref="G247:H247"/>
    <mergeCell ref="O295:P297"/>
    <mergeCell ref="E296:H296"/>
    <mergeCell ref="I296:J297"/>
    <mergeCell ref="K296:L297"/>
    <mergeCell ref="C253:D253"/>
    <mergeCell ref="C256:D256"/>
    <mergeCell ref="C264:D264"/>
    <mergeCell ref="C268:D268"/>
    <mergeCell ref="C276:D276"/>
    <mergeCell ref="C277:D277"/>
    <mergeCell ref="C303:D303"/>
    <mergeCell ref="C306:D306"/>
    <mergeCell ref="C314:D314"/>
    <mergeCell ref="C319:D319"/>
    <mergeCell ref="A278:P278"/>
    <mergeCell ref="B279:D279"/>
    <mergeCell ref="C280:D280"/>
    <mergeCell ref="C295:D297"/>
    <mergeCell ref="E295:L295"/>
    <mergeCell ref="M295:N297"/>
    <mergeCell ref="C325:D325"/>
    <mergeCell ref="C326:D326"/>
    <mergeCell ref="A327:P327"/>
    <mergeCell ref="B328:D328"/>
    <mergeCell ref="C345:D347"/>
    <mergeCell ref="E345:L345"/>
    <mergeCell ref="M345:N347"/>
    <mergeCell ref="O345:P347"/>
    <mergeCell ref="E346:H346"/>
    <mergeCell ref="I346:J347"/>
    <mergeCell ref="K346:L347"/>
    <mergeCell ref="E347:F347"/>
    <mergeCell ref="G347:H347"/>
    <mergeCell ref="C352:D352"/>
    <mergeCell ref="C355:D355"/>
    <mergeCell ref="C363:D363"/>
    <mergeCell ref="C368:D368"/>
    <mergeCell ref="C376:D376"/>
    <mergeCell ref="C377:D377"/>
    <mergeCell ref="A378:P378"/>
    <mergeCell ref="B379:D379"/>
    <mergeCell ref="C396:D398"/>
    <mergeCell ref="E396:L396"/>
    <mergeCell ref="M396:N398"/>
    <mergeCell ref="O396:P398"/>
    <mergeCell ref="E397:H397"/>
    <mergeCell ref="I397:J398"/>
    <mergeCell ref="K397:L398"/>
    <mergeCell ref="E398:F398"/>
    <mergeCell ref="G398:H398"/>
    <mergeCell ref="C403:D403"/>
    <mergeCell ref="C406:D406"/>
    <mergeCell ref="C413:D413"/>
    <mergeCell ref="C417:D417"/>
    <mergeCell ref="C423:D423"/>
    <mergeCell ref="C424:D424"/>
    <mergeCell ref="A425:P425"/>
    <mergeCell ref="B426:D426"/>
    <mergeCell ref="C447:D449"/>
    <mergeCell ref="E447:L447"/>
    <mergeCell ref="M447:N449"/>
    <mergeCell ref="O447:P449"/>
    <mergeCell ref="E448:H448"/>
    <mergeCell ref="I448:J449"/>
    <mergeCell ref="K448:L449"/>
    <mergeCell ref="E449:F449"/>
    <mergeCell ref="G449:H449"/>
    <mergeCell ref="C454:D454"/>
    <mergeCell ref="C457:D457"/>
    <mergeCell ref="C465:D465"/>
    <mergeCell ref="C470:D470"/>
    <mergeCell ref="C478:D478"/>
    <mergeCell ref="C479:D479"/>
    <mergeCell ref="A480:P480"/>
    <mergeCell ref="B481:D481"/>
    <mergeCell ref="C482:D482"/>
    <mergeCell ref="C496:D498"/>
    <mergeCell ref="E496:L496"/>
    <mergeCell ref="M496:N498"/>
    <mergeCell ref="O496:P498"/>
    <mergeCell ref="E497:H497"/>
    <mergeCell ref="I497:J498"/>
    <mergeCell ref="K497:L498"/>
    <mergeCell ref="E498:F498"/>
    <mergeCell ref="G498:H498"/>
    <mergeCell ref="C503:D503"/>
    <mergeCell ref="C506:D506"/>
    <mergeCell ref="C514:D514"/>
    <mergeCell ref="C518:D518"/>
    <mergeCell ref="C524:D524"/>
    <mergeCell ref="C525:D525"/>
    <mergeCell ref="A526:P526"/>
    <mergeCell ref="B527:D527"/>
    <mergeCell ref="C528:D528"/>
    <mergeCell ref="C546:D548"/>
    <mergeCell ref="E546:L546"/>
    <mergeCell ref="M546:N548"/>
    <mergeCell ref="O546:P548"/>
    <mergeCell ref="E547:H547"/>
    <mergeCell ref="I547:J548"/>
    <mergeCell ref="K547:L548"/>
    <mergeCell ref="E548:F548"/>
    <mergeCell ref="G548:H548"/>
    <mergeCell ref="C554:D554"/>
    <mergeCell ref="C557:D557"/>
    <mergeCell ref="C565:D565"/>
    <mergeCell ref="C570:D570"/>
    <mergeCell ref="C577:D577"/>
    <mergeCell ref="C578:D578"/>
    <mergeCell ref="A579:P579"/>
    <mergeCell ref="B580:D580"/>
    <mergeCell ref="C597:D599"/>
    <mergeCell ref="E597:L597"/>
    <mergeCell ref="M597:N599"/>
    <mergeCell ref="O597:P599"/>
    <mergeCell ref="E598:H598"/>
    <mergeCell ref="I598:J599"/>
    <mergeCell ref="K598:L599"/>
    <mergeCell ref="E599:F599"/>
    <mergeCell ref="G599:H599"/>
    <mergeCell ref="C606:D606"/>
    <mergeCell ref="C609:D609"/>
    <mergeCell ref="C617:D617"/>
    <mergeCell ref="C621:D621"/>
    <mergeCell ref="C628:D628"/>
    <mergeCell ref="C629:D629"/>
    <mergeCell ref="A630:P630"/>
    <mergeCell ref="B631:D631"/>
    <mergeCell ref="C632:D632"/>
    <mergeCell ref="C647:D649"/>
    <mergeCell ref="E647:L647"/>
    <mergeCell ref="M647:N649"/>
    <mergeCell ref="O647:P649"/>
    <mergeCell ref="E648:H648"/>
    <mergeCell ref="I648:J649"/>
    <mergeCell ref="K648:L649"/>
    <mergeCell ref="E649:F649"/>
    <mergeCell ref="G649:H649"/>
    <mergeCell ref="C655:D655"/>
    <mergeCell ref="C658:D658"/>
    <mergeCell ref="C666:D666"/>
    <mergeCell ref="C671:D671"/>
    <mergeCell ref="C678:D678"/>
    <mergeCell ref="C679:D679"/>
    <mergeCell ref="A680:P680"/>
    <mergeCell ref="B681:D681"/>
    <mergeCell ref="C696:D698"/>
    <mergeCell ref="E696:L696"/>
    <mergeCell ref="M696:N698"/>
    <mergeCell ref="O696:P698"/>
    <mergeCell ref="E697:H697"/>
    <mergeCell ref="I697:J698"/>
    <mergeCell ref="K697:L698"/>
    <mergeCell ref="E698:F698"/>
    <mergeCell ref="G698:H698"/>
    <mergeCell ref="C704:D704"/>
    <mergeCell ref="C707:D707"/>
    <mergeCell ref="C715:D715"/>
    <mergeCell ref="C719:D719"/>
    <mergeCell ref="C726:D726"/>
    <mergeCell ref="C727:D727"/>
    <mergeCell ref="A728:P728"/>
    <mergeCell ref="B729:D729"/>
    <mergeCell ref="C730:D730"/>
    <mergeCell ref="C745:D747"/>
    <mergeCell ref="E745:L745"/>
    <mergeCell ref="M745:N747"/>
    <mergeCell ref="O745:P747"/>
    <mergeCell ref="E746:H746"/>
    <mergeCell ref="I746:J747"/>
    <mergeCell ref="K746:L747"/>
    <mergeCell ref="E747:F747"/>
    <mergeCell ref="G747:H747"/>
    <mergeCell ref="O795:P797"/>
    <mergeCell ref="E796:H796"/>
    <mergeCell ref="I796:J797"/>
    <mergeCell ref="K796:L797"/>
    <mergeCell ref="C753:D753"/>
    <mergeCell ref="C756:D756"/>
    <mergeCell ref="C764:D764"/>
    <mergeCell ref="C769:D769"/>
    <mergeCell ref="C776:D776"/>
    <mergeCell ref="C777:D777"/>
    <mergeCell ref="E797:F797"/>
    <mergeCell ref="G797:H797"/>
    <mergeCell ref="C803:D803"/>
    <mergeCell ref="C806:D806"/>
    <mergeCell ref="C814:D814"/>
    <mergeCell ref="C818:D818"/>
    <mergeCell ref="C795:D797"/>
    <mergeCell ref="E795:L795"/>
    <mergeCell ref="C825:D825"/>
    <mergeCell ref="C826:D826"/>
    <mergeCell ref="A827:P827"/>
    <mergeCell ref="B828:D828"/>
    <mergeCell ref="C846:D848"/>
    <mergeCell ref="E846:L846"/>
    <mergeCell ref="M846:N848"/>
    <mergeCell ref="O846:P848"/>
    <mergeCell ref="E847:H847"/>
    <mergeCell ref="I847:J848"/>
    <mergeCell ref="K847:L848"/>
    <mergeCell ref="E848:F848"/>
    <mergeCell ref="G848:H848"/>
    <mergeCell ref="C853:D853"/>
    <mergeCell ref="C856:D856"/>
    <mergeCell ref="C864:D864"/>
    <mergeCell ref="C869:D869"/>
    <mergeCell ref="C877:D877"/>
    <mergeCell ref="C878:D878"/>
    <mergeCell ref="A879:P879"/>
    <mergeCell ref="B880:D880"/>
    <mergeCell ref="C897:D899"/>
    <mergeCell ref="E897:L897"/>
    <mergeCell ref="M897:N899"/>
    <mergeCell ref="O897:P899"/>
    <mergeCell ref="E898:H898"/>
    <mergeCell ref="A929:P929"/>
    <mergeCell ref="B930:D930"/>
    <mergeCell ref="I898:J899"/>
    <mergeCell ref="K898:L899"/>
    <mergeCell ref="E899:F899"/>
    <mergeCell ref="G899:H899"/>
    <mergeCell ref="C905:D905"/>
    <mergeCell ref="C908:D908"/>
    <mergeCell ref="A898:B899"/>
    <mergeCell ref="O943:P945"/>
    <mergeCell ref="E944:H944"/>
    <mergeCell ref="I944:J945"/>
    <mergeCell ref="K944:L945"/>
    <mergeCell ref="E945:F945"/>
    <mergeCell ref="G945:H945"/>
    <mergeCell ref="C967:D967"/>
    <mergeCell ref="C974:D974"/>
    <mergeCell ref="C975:D975"/>
    <mergeCell ref="C943:D945"/>
    <mergeCell ref="E943:L943"/>
    <mergeCell ref="M943:N945"/>
    <mergeCell ref="A346:B347"/>
    <mergeCell ref="A397:B398"/>
    <mergeCell ref="A448:B449"/>
    <mergeCell ref="A497:B498"/>
    <mergeCell ref="A547:B548"/>
    <mergeCell ref="C951:D951"/>
    <mergeCell ref="C916:D916"/>
    <mergeCell ref="C920:D920"/>
    <mergeCell ref="C927:D927"/>
    <mergeCell ref="C928:D928"/>
    <mergeCell ref="B2:P2"/>
    <mergeCell ref="A95:B96"/>
    <mergeCell ref="A145:B146"/>
    <mergeCell ref="A196:B197"/>
    <mergeCell ref="A246:B247"/>
    <mergeCell ref="A296:B297"/>
    <mergeCell ref="A5:B6"/>
    <mergeCell ref="A45:B46"/>
    <mergeCell ref="E297:F297"/>
    <mergeCell ref="G297:H297"/>
    <mergeCell ref="A598:B599"/>
    <mergeCell ref="A648:B649"/>
    <mergeCell ref="A697:B698"/>
    <mergeCell ref="A746:B747"/>
    <mergeCell ref="A796:B797"/>
    <mergeCell ref="A847:B848"/>
    <mergeCell ref="A778:P778"/>
    <mergeCell ref="B779:D779"/>
    <mergeCell ref="C780:D780"/>
    <mergeCell ref="M795:N797"/>
    <mergeCell ref="A944:B945"/>
    <mergeCell ref="B984:D984"/>
    <mergeCell ref="C985:D985"/>
    <mergeCell ref="A982:B982"/>
    <mergeCell ref="A983:D983"/>
    <mergeCell ref="A976:P976"/>
    <mergeCell ref="B977:D977"/>
    <mergeCell ref="C978:D978"/>
    <mergeCell ref="C954:D954"/>
    <mergeCell ref="C962:D962"/>
  </mergeCells>
  <conditionalFormatting sqref="F15:G15 J15:O15 R15">
    <cfRule type="duplicateValues" priority="282" dxfId="598" stopIfTrue="1">
      <formula>AND(COUNTIF($F$15:$G$15,F15)+COUNTIF($J$15:$O$15,F15)+COUNTIF($R$15:$R$15,F15)&gt;1,NOT(ISBLANK(F15)))</formula>
    </cfRule>
  </conditionalFormatting>
  <conditionalFormatting sqref="R12 E12:P12">
    <cfRule type="duplicateValues" priority="281" dxfId="598" stopIfTrue="1">
      <formula>AND(COUNTIF($R$12:$R$12,E12)+COUNTIF($E$12:$P$12,E12)&gt;1,NOT(ISBLANK(E12)))</formula>
    </cfRule>
  </conditionalFormatting>
  <conditionalFormatting sqref="H15">
    <cfRule type="duplicateValues" priority="280" dxfId="598" stopIfTrue="1">
      <formula>AND(COUNTIF($H$15:$H$15,H15)&gt;1,NOT(ISBLANK(H15)))</formula>
    </cfRule>
  </conditionalFormatting>
  <conditionalFormatting sqref="H12">
    <cfRule type="duplicateValues" priority="279" dxfId="598" stopIfTrue="1">
      <formula>AND(COUNTIF($H$12:$H$12,H12)&gt;1,NOT(ISBLANK(H12)))</formula>
    </cfRule>
  </conditionalFormatting>
  <conditionalFormatting sqref="E12">
    <cfRule type="duplicateValues" priority="276" dxfId="598" stopIfTrue="1">
      <formula>AND(COUNTIF($E$12:$E$12,E12)&gt;1,NOT(ISBLANK(E12)))</formula>
    </cfRule>
  </conditionalFormatting>
  <conditionalFormatting sqref="G12">
    <cfRule type="duplicateValues" priority="275" dxfId="598" stopIfTrue="1">
      <formula>AND(COUNTIF($G$12:$G$12,G12)&gt;1,NOT(ISBLANK(G12)))</formula>
    </cfRule>
  </conditionalFormatting>
  <conditionalFormatting sqref="I12">
    <cfRule type="duplicateValues" priority="274" dxfId="598" stopIfTrue="1">
      <formula>AND(COUNTIF($I$12:$I$12,I12)&gt;1,NOT(ISBLANK(I12)))</formula>
    </cfRule>
  </conditionalFormatting>
  <conditionalFormatting sqref="E15">
    <cfRule type="duplicateValues" priority="273" dxfId="598" stopIfTrue="1">
      <formula>AND(COUNTIF($E$15:$E$15,E15)&gt;1,NOT(ISBLANK(E15)))</formula>
    </cfRule>
  </conditionalFormatting>
  <conditionalFormatting sqref="I15">
    <cfRule type="duplicateValues" priority="272" dxfId="598" stopIfTrue="1">
      <formula>AND(COUNTIF($I$15:$I$15,I15)&gt;1,NOT(ISBLANK(I15)))</formula>
    </cfRule>
  </conditionalFormatting>
  <conditionalFormatting sqref="F55:G55 J55:O55 R55">
    <cfRule type="duplicateValues" priority="271" dxfId="598" stopIfTrue="1">
      <formula>AND(COUNTIF($F$55:$G$55,F55)+COUNTIF($J$55:$O$55,F55)+COUNTIF($R$55:$R$55,F55)&gt;1,NOT(ISBLANK(F55)))</formula>
    </cfRule>
  </conditionalFormatting>
  <conditionalFormatting sqref="R52 E52:P52">
    <cfRule type="duplicateValues" priority="270" dxfId="598" stopIfTrue="1">
      <formula>AND(COUNTIF($R$52:$R$52,E52)+COUNTIF($E$52:$P$52,E52)&gt;1,NOT(ISBLANK(E52)))</formula>
    </cfRule>
  </conditionalFormatting>
  <conditionalFormatting sqref="H55">
    <cfRule type="duplicateValues" priority="269" dxfId="598" stopIfTrue="1">
      <formula>AND(COUNTIF($H$55:$H$55,H55)&gt;1,NOT(ISBLANK(H55)))</formula>
    </cfRule>
  </conditionalFormatting>
  <conditionalFormatting sqref="H52">
    <cfRule type="duplicateValues" priority="268" dxfId="598" stopIfTrue="1">
      <formula>AND(COUNTIF($H$52:$H$52,H52)&gt;1,NOT(ISBLANK(H52)))</formula>
    </cfRule>
  </conditionalFormatting>
  <conditionalFormatting sqref="E52">
    <cfRule type="duplicateValues" priority="267" dxfId="598" stopIfTrue="1">
      <formula>AND(COUNTIF($E$52:$E$52,E52)&gt;1,NOT(ISBLANK(E52)))</formula>
    </cfRule>
  </conditionalFormatting>
  <conditionalFormatting sqref="G52">
    <cfRule type="duplicateValues" priority="266" dxfId="598" stopIfTrue="1">
      <formula>AND(COUNTIF($G$52:$G$52,G52)&gt;1,NOT(ISBLANK(G52)))</formula>
    </cfRule>
  </conditionalFormatting>
  <conditionalFormatting sqref="I52">
    <cfRule type="duplicateValues" priority="265" dxfId="598" stopIfTrue="1">
      <formula>AND(COUNTIF($I$52:$I$52,I52)&gt;1,NOT(ISBLANK(I52)))</formula>
    </cfRule>
  </conditionalFormatting>
  <conditionalFormatting sqref="E55">
    <cfRule type="duplicateValues" priority="264" dxfId="598" stopIfTrue="1">
      <formula>AND(COUNTIF($E$55:$E$55,E55)&gt;1,NOT(ISBLANK(E55)))</formula>
    </cfRule>
  </conditionalFormatting>
  <conditionalFormatting sqref="I55">
    <cfRule type="duplicateValues" priority="263" dxfId="598" stopIfTrue="1">
      <formula>AND(COUNTIF($I$55:$I$55,I55)&gt;1,NOT(ISBLANK(I55)))</formula>
    </cfRule>
  </conditionalFormatting>
  <conditionalFormatting sqref="F106:G106 J106:O106 R106">
    <cfRule type="duplicateValues" priority="262" dxfId="598" stopIfTrue="1">
      <formula>AND(COUNTIF($F$106:$G$106,F106)+COUNTIF($J$106:$O$106,F106)+COUNTIF($R$106:$R$106,F106)&gt;1,NOT(ISBLANK(F106)))</formula>
    </cfRule>
  </conditionalFormatting>
  <conditionalFormatting sqref="F103 J103:O103 R103">
    <cfRule type="duplicateValues" priority="261" dxfId="598" stopIfTrue="1">
      <formula>AND(COUNTIF($F$103:$F$103,F103)+COUNTIF($J$103:$O$103,F103)+COUNTIF($R$103:$R$103,F103)&gt;1,NOT(ISBLANK(F103)))</formula>
    </cfRule>
  </conditionalFormatting>
  <conditionalFormatting sqref="H106">
    <cfRule type="duplicateValues" priority="260" dxfId="598" stopIfTrue="1">
      <formula>AND(COUNTIF($H$106:$H$106,H106)&gt;1,NOT(ISBLANK(H106)))</formula>
    </cfRule>
  </conditionalFormatting>
  <conditionalFormatting sqref="H103">
    <cfRule type="duplicateValues" priority="259" dxfId="598" stopIfTrue="1">
      <formula>AND(COUNTIF($H$103:$H$103,H103)&gt;1,NOT(ISBLANK(H103)))</formula>
    </cfRule>
  </conditionalFormatting>
  <conditionalFormatting sqref="E103">
    <cfRule type="duplicateValues" priority="258" dxfId="598" stopIfTrue="1">
      <formula>AND(COUNTIF($E$103:$E$103,E103)&gt;1,NOT(ISBLANK(E103)))</formula>
    </cfRule>
  </conditionalFormatting>
  <conditionalFormatting sqref="G103">
    <cfRule type="duplicateValues" priority="257" dxfId="598" stopIfTrue="1">
      <formula>AND(COUNTIF($G$103:$G$103,G103)&gt;1,NOT(ISBLANK(G103)))</formula>
    </cfRule>
  </conditionalFormatting>
  <conditionalFormatting sqref="I103">
    <cfRule type="duplicateValues" priority="256" dxfId="598" stopIfTrue="1">
      <formula>AND(COUNTIF($I$103:$I$103,I103)&gt;1,NOT(ISBLANK(I103)))</formula>
    </cfRule>
  </conditionalFormatting>
  <conditionalFormatting sqref="E106">
    <cfRule type="duplicateValues" priority="255" dxfId="598" stopIfTrue="1">
      <formula>AND(COUNTIF($E$106:$E$106,E106)&gt;1,NOT(ISBLANK(E106)))</formula>
    </cfRule>
  </conditionalFormatting>
  <conditionalFormatting sqref="I106">
    <cfRule type="duplicateValues" priority="254" dxfId="598" stopIfTrue="1">
      <formula>AND(COUNTIF($I$106:$I$106,I106)&gt;1,NOT(ISBLANK(I106)))</formula>
    </cfRule>
  </conditionalFormatting>
  <conditionalFormatting sqref="G154">
    <cfRule type="duplicateValues" priority="253" dxfId="598" stopIfTrue="1">
      <formula>AND(COUNTIF($G$154:$G$154,G154)&gt;1,NOT(ISBLANK(G154)))</formula>
    </cfRule>
  </conditionalFormatting>
  <conditionalFormatting sqref="F151 J151 L151:O151 R151">
    <cfRule type="duplicateValues" priority="252" dxfId="598" stopIfTrue="1">
      <formula>AND(COUNTIF($F$151:$F$151,F151)+COUNTIF($J$151:$J$151,F151)+COUNTIF($L$151:$O$151,F151)+COUNTIF($R$151:$R$151,F151)&gt;1,NOT(ISBLANK(F151)))</formula>
    </cfRule>
  </conditionalFormatting>
  <conditionalFormatting sqref="H154">
    <cfRule type="duplicateValues" priority="251" dxfId="598" stopIfTrue="1">
      <formula>AND(COUNTIF($H$154:$H$154,H154)&gt;1,NOT(ISBLANK(H154)))</formula>
    </cfRule>
  </conditionalFormatting>
  <conditionalFormatting sqref="H151">
    <cfRule type="duplicateValues" priority="250" dxfId="598" stopIfTrue="1">
      <formula>AND(COUNTIF($H$151:$H$151,H151)&gt;1,NOT(ISBLANK(H151)))</formula>
    </cfRule>
  </conditionalFormatting>
  <conditionalFormatting sqref="E151">
    <cfRule type="duplicateValues" priority="249" dxfId="598" stopIfTrue="1">
      <formula>AND(COUNTIF($E$151:$E$151,E151)&gt;1,NOT(ISBLANK(E151)))</formula>
    </cfRule>
  </conditionalFormatting>
  <conditionalFormatting sqref="G151">
    <cfRule type="duplicateValues" priority="248" dxfId="598" stopIfTrue="1">
      <formula>AND(COUNTIF($G$151:$G$151,G151)&gt;1,NOT(ISBLANK(G151)))</formula>
    </cfRule>
  </conditionalFormatting>
  <conditionalFormatting sqref="I151">
    <cfRule type="duplicateValues" priority="247" dxfId="598" stopIfTrue="1">
      <formula>AND(COUNTIF($I$151:$I$151,I151)&gt;1,NOT(ISBLANK(I151)))</formula>
    </cfRule>
  </conditionalFormatting>
  <conditionalFormatting sqref="K151">
    <cfRule type="duplicateValues" priority="246" dxfId="598" stopIfTrue="1">
      <formula>AND(COUNTIF($K$151:$K$151,K151)&gt;1,NOT(ISBLANK(K151)))</formula>
    </cfRule>
  </conditionalFormatting>
  <conditionalFormatting sqref="E154">
    <cfRule type="duplicateValues" priority="245" dxfId="598" stopIfTrue="1">
      <formula>AND(COUNTIF($E$154:$E$154,E154)&gt;1,NOT(ISBLANK(E154)))</formula>
    </cfRule>
  </conditionalFormatting>
  <conditionalFormatting sqref="F154">
    <cfRule type="duplicateValues" priority="244" dxfId="598" stopIfTrue="1">
      <formula>AND(COUNTIF($F$154:$F$154,F154)&gt;1,NOT(ISBLANK(F154)))</formula>
    </cfRule>
  </conditionalFormatting>
  <conditionalFormatting sqref="I154">
    <cfRule type="duplicateValues" priority="243" dxfId="598" stopIfTrue="1">
      <formula>AND(COUNTIF($I$154:$I$154,I154)&gt;1,NOT(ISBLANK(I154)))</formula>
    </cfRule>
  </conditionalFormatting>
  <conditionalFormatting sqref="J154">
    <cfRule type="duplicateValues" priority="242" dxfId="598" stopIfTrue="1">
      <formula>AND(COUNTIF($J$154:$J$154,J154)&gt;1,NOT(ISBLANK(J154)))</formula>
    </cfRule>
  </conditionalFormatting>
  <conditionalFormatting sqref="K154">
    <cfRule type="duplicateValues" priority="241" dxfId="598" stopIfTrue="1">
      <formula>AND(COUNTIF($K$154:$K$154,K154)&gt;1,NOT(ISBLANK(K154)))</formula>
    </cfRule>
  </conditionalFormatting>
  <conditionalFormatting sqref="L154">
    <cfRule type="duplicateValues" priority="240" dxfId="598" stopIfTrue="1">
      <formula>AND(COUNTIF($L$154:$L$154,L154)&gt;1,NOT(ISBLANK(L154)))</formula>
    </cfRule>
  </conditionalFormatting>
  <conditionalFormatting sqref="M154">
    <cfRule type="duplicateValues" priority="239" dxfId="598" stopIfTrue="1">
      <formula>AND(COUNTIF($M$154:$M$154,M154)&gt;1,NOT(ISBLANK(M154)))</formula>
    </cfRule>
  </conditionalFormatting>
  <conditionalFormatting sqref="N154">
    <cfRule type="duplicateValues" priority="238" dxfId="598" stopIfTrue="1">
      <formula>AND(COUNTIF($N$154:$N$154,N154)&gt;1,NOT(ISBLANK(N154)))</formula>
    </cfRule>
  </conditionalFormatting>
  <conditionalFormatting sqref="O154">
    <cfRule type="duplicateValues" priority="237" dxfId="598" stopIfTrue="1">
      <formula>AND(COUNTIF($O$154:$O$154,O154)&gt;1,NOT(ISBLANK(O154)))</formula>
    </cfRule>
  </conditionalFormatting>
  <conditionalFormatting sqref="P154">
    <cfRule type="duplicateValues" priority="236" dxfId="598" stopIfTrue="1">
      <formula>AND(COUNTIF($P$154:$P$154,P154)&gt;1,NOT(ISBLANK(P154)))</formula>
    </cfRule>
  </conditionalFormatting>
  <conditionalFormatting sqref="G206">
    <cfRule type="duplicateValues" priority="235" dxfId="598" stopIfTrue="1">
      <formula>AND(COUNTIF($G$206:$G$206,G206)&gt;1,NOT(ISBLANK(G206)))</formula>
    </cfRule>
  </conditionalFormatting>
  <conditionalFormatting sqref="F203 J203:O203 R203">
    <cfRule type="duplicateValues" priority="234" dxfId="598" stopIfTrue="1">
      <formula>AND(COUNTIF($F$203:$F$203,F203)+COUNTIF($J$203:$O$203,F203)+COUNTIF($R$203:$R$203,F203)&gt;1,NOT(ISBLANK(F203)))</formula>
    </cfRule>
  </conditionalFormatting>
  <conditionalFormatting sqref="H206">
    <cfRule type="duplicateValues" priority="233" dxfId="598" stopIfTrue="1">
      <formula>AND(COUNTIF($H$206:$H$206,H206)&gt;1,NOT(ISBLANK(H206)))</formula>
    </cfRule>
  </conditionalFormatting>
  <conditionalFormatting sqref="H203">
    <cfRule type="duplicateValues" priority="232" dxfId="598" stopIfTrue="1">
      <formula>AND(COUNTIF($H$203:$H$203,H203)&gt;1,NOT(ISBLANK(H203)))</formula>
    </cfRule>
  </conditionalFormatting>
  <conditionalFormatting sqref="E203">
    <cfRule type="duplicateValues" priority="231" dxfId="598" stopIfTrue="1">
      <formula>AND(COUNTIF($E$203:$E$203,E203)&gt;1,NOT(ISBLANK(E203)))</formula>
    </cfRule>
  </conditionalFormatting>
  <conditionalFormatting sqref="G203">
    <cfRule type="duplicateValues" priority="230" dxfId="598" stopIfTrue="1">
      <formula>AND(COUNTIF($G$203:$G$203,G203)&gt;1,NOT(ISBLANK(G203)))</formula>
    </cfRule>
  </conditionalFormatting>
  <conditionalFormatting sqref="I203">
    <cfRule type="duplicateValues" priority="229" dxfId="598" stopIfTrue="1">
      <formula>AND(COUNTIF($I$203:$I$203,I203)&gt;1,NOT(ISBLANK(I203)))</formula>
    </cfRule>
  </conditionalFormatting>
  <conditionalFormatting sqref="E206">
    <cfRule type="duplicateValues" priority="228" dxfId="598" stopIfTrue="1">
      <formula>AND(COUNTIF($E$206:$E$206,E206)&gt;1,NOT(ISBLANK(E206)))</formula>
    </cfRule>
  </conditionalFormatting>
  <conditionalFormatting sqref="F206">
    <cfRule type="duplicateValues" priority="227" dxfId="598" stopIfTrue="1">
      <formula>AND(COUNTIF($F$206:$F$206,F206)&gt;1,NOT(ISBLANK(F206)))</formula>
    </cfRule>
  </conditionalFormatting>
  <conditionalFormatting sqref="I206">
    <cfRule type="duplicateValues" priority="226" dxfId="598" stopIfTrue="1">
      <formula>AND(COUNTIF($I$206:$I$206,I206)&gt;1,NOT(ISBLANK(I206)))</formula>
    </cfRule>
  </conditionalFormatting>
  <conditionalFormatting sqref="J206">
    <cfRule type="duplicateValues" priority="225" dxfId="598" stopIfTrue="1">
      <formula>AND(COUNTIF($J$206:$J$206,J206)&gt;1,NOT(ISBLANK(J206)))</formula>
    </cfRule>
  </conditionalFormatting>
  <conditionalFormatting sqref="K206">
    <cfRule type="duplicateValues" priority="224" dxfId="598" stopIfTrue="1">
      <formula>AND(COUNTIF($K$206:$K$206,K206)&gt;1,NOT(ISBLANK(K206)))</formula>
    </cfRule>
  </conditionalFormatting>
  <conditionalFormatting sqref="L206">
    <cfRule type="duplicateValues" priority="223" dxfId="598" stopIfTrue="1">
      <formula>AND(COUNTIF($L$206:$L$206,L206)&gt;1,NOT(ISBLANK(L206)))</formula>
    </cfRule>
  </conditionalFormatting>
  <conditionalFormatting sqref="M206">
    <cfRule type="duplicateValues" priority="222" dxfId="598" stopIfTrue="1">
      <formula>AND(COUNTIF($M$206:$M$206,M206)&gt;1,NOT(ISBLANK(M206)))</formula>
    </cfRule>
  </conditionalFormatting>
  <conditionalFormatting sqref="N206">
    <cfRule type="duplicateValues" priority="221" dxfId="598" stopIfTrue="1">
      <formula>AND(COUNTIF($N$206:$N$206,N206)&gt;1,NOT(ISBLANK(N206)))</formula>
    </cfRule>
  </conditionalFormatting>
  <conditionalFormatting sqref="O206">
    <cfRule type="duplicateValues" priority="220" dxfId="598" stopIfTrue="1">
      <formula>AND(COUNTIF($O$206:$O$206,O206)&gt;1,NOT(ISBLANK(O206)))</formula>
    </cfRule>
  </conditionalFormatting>
  <conditionalFormatting sqref="P206">
    <cfRule type="duplicateValues" priority="219" dxfId="598" stopIfTrue="1">
      <formula>AND(COUNTIF($P$206:$P$206,P206)&gt;1,NOT(ISBLANK(P206)))</formula>
    </cfRule>
  </conditionalFormatting>
  <conditionalFormatting sqref="F256:G256 J256:O256 R256">
    <cfRule type="duplicateValues" priority="218" dxfId="598" stopIfTrue="1">
      <formula>AND(COUNTIF($F$256:$G$256,F256)+COUNTIF($J$256:$O$256,F256)+COUNTIF($R$256:$R$256,F256)&gt;1,NOT(ISBLANK(F256)))</formula>
    </cfRule>
  </conditionalFormatting>
  <conditionalFormatting sqref="F253 J253:O253 R253">
    <cfRule type="duplicateValues" priority="217" dxfId="598" stopIfTrue="1">
      <formula>AND(COUNTIF($F$253:$F$253,F253)+COUNTIF($J$253:$O$253,F253)+COUNTIF($R$253:$R$253,F253)&gt;1,NOT(ISBLANK(F253)))</formula>
    </cfRule>
  </conditionalFormatting>
  <conditionalFormatting sqref="H256">
    <cfRule type="duplicateValues" priority="216" dxfId="598" stopIfTrue="1">
      <formula>AND(COUNTIF($H$256:$H$256,H256)&gt;1,NOT(ISBLANK(H256)))</formula>
    </cfRule>
  </conditionalFormatting>
  <conditionalFormatting sqref="H253">
    <cfRule type="duplicateValues" priority="215" dxfId="598" stopIfTrue="1">
      <formula>AND(COUNTIF($H$253:$H$253,H253)&gt;1,NOT(ISBLANK(H253)))</formula>
    </cfRule>
  </conditionalFormatting>
  <conditionalFormatting sqref="E253">
    <cfRule type="duplicateValues" priority="214" dxfId="598" stopIfTrue="1">
      <formula>AND(COUNTIF($E$253:$E$253,E253)&gt;1,NOT(ISBLANK(E253)))</formula>
    </cfRule>
  </conditionalFormatting>
  <conditionalFormatting sqref="G253">
    <cfRule type="duplicateValues" priority="213" dxfId="598" stopIfTrue="1">
      <formula>AND(COUNTIF($G$253:$G$253,G253)&gt;1,NOT(ISBLANK(G253)))</formula>
    </cfRule>
  </conditionalFormatting>
  <conditionalFormatting sqref="I253">
    <cfRule type="duplicateValues" priority="212" dxfId="598" stopIfTrue="1">
      <formula>AND(COUNTIF($I$253:$I$253,I253)&gt;1,NOT(ISBLANK(I253)))</formula>
    </cfRule>
  </conditionalFormatting>
  <conditionalFormatting sqref="E256">
    <cfRule type="duplicateValues" priority="211" dxfId="598" stopIfTrue="1">
      <formula>AND(COUNTIF($E$256:$E$256,E256)&gt;1,NOT(ISBLANK(E256)))</formula>
    </cfRule>
  </conditionalFormatting>
  <conditionalFormatting sqref="I256">
    <cfRule type="duplicateValues" priority="210" dxfId="598" stopIfTrue="1">
      <formula>AND(COUNTIF($I$256:$I$256,I256)&gt;1,NOT(ISBLANK(I256)))</formula>
    </cfRule>
  </conditionalFormatting>
  <conditionalFormatting sqref="F306:G306 J306:O306 R306">
    <cfRule type="duplicateValues" priority="209" dxfId="598" stopIfTrue="1">
      <formula>AND(COUNTIF($F$306:$G$306,F306)+COUNTIF($J$306:$O$306,F306)+COUNTIF($R$306:$R$306,F306)&gt;1,NOT(ISBLANK(F306)))</formula>
    </cfRule>
  </conditionalFormatting>
  <conditionalFormatting sqref="R303 E303:P303">
    <cfRule type="duplicateValues" priority="208" dxfId="598" stopIfTrue="1">
      <formula>AND(COUNTIF($R$303:$R$303,E303)+COUNTIF($E$303:$P$303,E303)&gt;1,NOT(ISBLANK(E303)))</formula>
    </cfRule>
  </conditionalFormatting>
  <conditionalFormatting sqref="H306">
    <cfRule type="duplicateValues" priority="207" dxfId="598" stopIfTrue="1">
      <formula>AND(COUNTIF($H$306:$H$306,H306)&gt;1,NOT(ISBLANK(H306)))</formula>
    </cfRule>
  </conditionalFormatting>
  <conditionalFormatting sqref="H303">
    <cfRule type="duplicateValues" priority="206" dxfId="598" stopIfTrue="1">
      <formula>AND(COUNTIF($H$303:$H$303,H303)&gt;1,NOT(ISBLANK(H303)))</formula>
    </cfRule>
  </conditionalFormatting>
  <conditionalFormatting sqref="E303">
    <cfRule type="duplicateValues" priority="205" dxfId="598" stopIfTrue="1">
      <formula>AND(COUNTIF($E$303:$E$303,E303)&gt;1,NOT(ISBLANK(E303)))</formula>
    </cfRule>
  </conditionalFormatting>
  <conditionalFormatting sqref="G303">
    <cfRule type="duplicateValues" priority="204" dxfId="598" stopIfTrue="1">
      <formula>AND(COUNTIF($G$303:$G$303,G303)&gt;1,NOT(ISBLANK(G303)))</formula>
    </cfRule>
  </conditionalFormatting>
  <conditionalFormatting sqref="I303">
    <cfRule type="duplicateValues" priority="203" dxfId="598" stopIfTrue="1">
      <formula>AND(COUNTIF($I$303:$I$303,I303)&gt;1,NOT(ISBLANK(I303)))</formula>
    </cfRule>
  </conditionalFormatting>
  <conditionalFormatting sqref="E306">
    <cfRule type="duplicateValues" priority="202" dxfId="598" stopIfTrue="1">
      <formula>AND(COUNTIF($E$306:$E$306,E306)&gt;1,NOT(ISBLANK(E306)))</formula>
    </cfRule>
  </conditionalFormatting>
  <conditionalFormatting sqref="I306">
    <cfRule type="duplicateValues" priority="201" dxfId="598" stopIfTrue="1">
      <formula>AND(COUNTIF($I$306:$I$306,I306)&gt;1,NOT(ISBLANK(I306)))</formula>
    </cfRule>
  </conditionalFormatting>
  <conditionalFormatting sqref="G355">
    <cfRule type="duplicateValues" priority="200" dxfId="598" stopIfTrue="1">
      <formula>AND(COUNTIF($G$355:$G$355,G355)&gt;1,NOT(ISBLANK(G355)))</formula>
    </cfRule>
  </conditionalFormatting>
  <conditionalFormatting sqref="F352 J352 L352:O352 R352">
    <cfRule type="duplicateValues" priority="199" dxfId="598" stopIfTrue="1">
      <formula>AND(COUNTIF($F$352:$F$352,F352)+COUNTIF($J$352:$J$352,F352)+COUNTIF($L$352:$O$352,F352)+COUNTIF($R$352:$R$352,F352)&gt;1,NOT(ISBLANK(F352)))</formula>
    </cfRule>
  </conditionalFormatting>
  <conditionalFormatting sqref="H355">
    <cfRule type="duplicateValues" priority="198" dxfId="598" stopIfTrue="1">
      <formula>AND(COUNTIF($H$355:$H$355,H355)&gt;1,NOT(ISBLANK(H355)))</formula>
    </cfRule>
  </conditionalFormatting>
  <conditionalFormatting sqref="H352">
    <cfRule type="duplicateValues" priority="197" dxfId="598" stopIfTrue="1">
      <formula>AND(COUNTIF($H$352:$H$352,H352)&gt;1,NOT(ISBLANK(H352)))</formula>
    </cfRule>
  </conditionalFormatting>
  <conditionalFormatting sqref="E352">
    <cfRule type="duplicateValues" priority="196" dxfId="598" stopIfTrue="1">
      <formula>AND(COUNTIF($E$352:$E$352,E352)&gt;1,NOT(ISBLANK(E352)))</formula>
    </cfRule>
  </conditionalFormatting>
  <conditionalFormatting sqref="G352">
    <cfRule type="duplicateValues" priority="195" dxfId="598" stopIfTrue="1">
      <formula>AND(COUNTIF($G$352:$G$352,G352)&gt;1,NOT(ISBLANK(G352)))</formula>
    </cfRule>
  </conditionalFormatting>
  <conditionalFormatting sqref="I352">
    <cfRule type="duplicateValues" priority="194" dxfId="598" stopIfTrue="1">
      <formula>AND(COUNTIF($I$352:$I$352,I352)&gt;1,NOT(ISBLANK(I352)))</formula>
    </cfRule>
  </conditionalFormatting>
  <conditionalFormatting sqref="K352">
    <cfRule type="duplicateValues" priority="193" dxfId="598" stopIfTrue="1">
      <formula>AND(COUNTIF($K$352:$K$352,K352)&gt;1,NOT(ISBLANK(K352)))</formula>
    </cfRule>
  </conditionalFormatting>
  <conditionalFormatting sqref="E355">
    <cfRule type="duplicateValues" priority="192" dxfId="598" stopIfTrue="1">
      <formula>AND(COUNTIF($E$355:$E$355,E355)&gt;1,NOT(ISBLANK(E355)))</formula>
    </cfRule>
  </conditionalFormatting>
  <conditionalFormatting sqref="F355">
    <cfRule type="duplicateValues" priority="191" dxfId="598" stopIfTrue="1">
      <formula>AND(COUNTIF($F$355:$F$355,F355)&gt;1,NOT(ISBLANK(F355)))</formula>
    </cfRule>
  </conditionalFormatting>
  <conditionalFormatting sqref="I355">
    <cfRule type="duplicateValues" priority="190" dxfId="598" stopIfTrue="1">
      <formula>AND(COUNTIF($I$355:$I$355,I355)&gt;1,NOT(ISBLANK(I355)))</formula>
    </cfRule>
  </conditionalFormatting>
  <conditionalFormatting sqref="J355">
    <cfRule type="duplicateValues" priority="189" dxfId="598" stopIfTrue="1">
      <formula>AND(COUNTIF($J$355:$J$355,J355)&gt;1,NOT(ISBLANK(J355)))</formula>
    </cfRule>
  </conditionalFormatting>
  <conditionalFormatting sqref="K355">
    <cfRule type="duplicateValues" priority="188" dxfId="598" stopIfTrue="1">
      <formula>AND(COUNTIF($K$355:$K$355,K355)&gt;1,NOT(ISBLANK(K355)))</formula>
    </cfRule>
  </conditionalFormatting>
  <conditionalFormatting sqref="L355">
    <cfRule type="duplicateValues" priority="187" dxfId="598" stopIfTrue="1">
      <formula>AND(COUNTIF($L$355:$L$355,L355)&gt;1,NOT(ISBLANK(L355)))</formula>
    </cfRule>
  </conditionalFormatting>
  <conditionalFormatting sqref="M355">
    <cfRule type="duplicateValues" priority="186" dxfId="598" stopIfTrue="1">
      <formula>AND(COUNTIF($M$355:$M$355,M355)&gt;1,NOT(ISBLANK(M355)))</formula>
    </cfRule>
  </conditionalFormatting>
  <conditionalFormatting sqref="N355">
    <cfRule type="duplicateValues" priority="185" dxfId="598" stopIfTrue="1">
      <formula>AND(COUNTIF($N$355:$N$355,N355)&gt;1,NOT(ISBLANK(N355)))</formula>
    </cfRule>
  </conditionalFormatting>
  <conditionalFormatting sqref="O355">
    <cfRule type="duplicateValues" priority="184" dxfId="598" stopIfTrue="1">
      <formula>AND(COUNTIF($O$355:$O$355,O355)&gt;1,NOT(ISBLANK(O355)))</formula>
    </cfRule>
  </conditionalFormatting>
  <conditionalFormatting sqref="P355">
    <cfRule type="duplicateValues" priority="183" dxfId="598" stopIfTrue="1">
      <formula>AND(COUNTIF($P$355:$P$355,P355)&gt;1,NOT(ISBLANK(P355)))</formula>
    </cfRule>
  </conditionalFormatting>
  <conditionalFormatting sqref="G406">
    <cfRule type="duplicateValues" priority="182" dxfId="598" stopIfTrue="1">
      <formula>AND(COUNTIF($G$406:$G$406,G406)&gt;1,NOT(ISBLANK(G406)))</formula>
    </cfRule>
  </conditionalFormatting>
  <conditionalFormatting sqref="F403 J403 L403:O403 R403">
    <cfRule type="duplicateValues" priority="181" dxfId="598" stopIfTrue="1">
      <formula>AND(COUNTIF($F$403:$F$403,F403)+COUNTIF($J$403:$J$403,F403)+COUNTIF($L$403:$O$403,F403)+COUNTIF($R$403:$R$403,F403)&gt;1,NOT(ISBLANK(F403)))</formula>
    </cfRule>
  </conditionalFormatting>
  <conditionalFormatting sqref="H406">
    <cfRule type="duplicateValues" priority="180" dxfId="598" stopIfTrue="1">
      <formula>AND(COUNTIF($H$406:$H$406,H406)&gt;1,NOT(ISBLANK(H406)))</formula>
    </cfRule>
  </conditionalFormatting>
  <conditionalFormatting sqref="H403">
    <cfRule type="duplicateValues" priority="179" dxfId="598" stopIfTrue="1">
      <formula>AND(COUNTIF($H$403:$H$403,H403)&gt;1,NOT(ISBLANK(H403)))</formula>
    </cfRule>
  </conditionalFormatting>
  <conditionalFormatting sqref="E403">
    <cfRule type="duplicateValues" priority="178" dxfId="598" stopIfTrue="1">
      <formula>AND(COUNTIF($E$403:$E$403,E403)&gt;1,NOT(ISBLANK(E403)))</formula>
    </cfRule>
  </conditionalFormatting>
  <conditionalFormatting sqref="G403">
    <cfRule type="duplicateValues" priority="177" dxfId="598" stopIfTrue="1">
      <formula>AND(COUNTIF($G$403:$G$403,G403)&gt;1,NOT(ISBLANK(G403)))</formula>
    </cfRule>
  </conditionalFormatting>
  <conditionalFormatting sqref="I403">
    <cfRule type="duplicateValues" priority="176" dxfId="598" stopIfTrue="1">
      <formula>AND(COUNTIF($I$403:$I$403,I403)&gt;1,NOT(ISBLANK(I403)))</formula>
    </cfRule>
  </conditionalFormatting>
  <conditionalFormatting sqref="K403">
    <cfRule type="duplicateValues" priority="175" dxfId="598" stopIfTrue="1">
      <formula>AND(COUNTIF($K$403:$K$403,K403)&gt;1,NOT(ISBLANK(K403)))</formula>
    </cfRule>
  </conditionalFormatting>
  <conditionalFormatting sqref="E406">
    <cfRule type="duplicateValues" priority="174" dxfId="598" stopIfTrue="1">
      <formula>AND(COUNTIF($E$406:$E$406,E406)&gt;1,NOT(ISBLANK(E406)))</formula>
    </cfRule>
  </conditionalFormatting>
  <conditionalFormatting sqref="F406">
    <cfRule type="duplicateValues" priority="173" dxfId="598" stopIfTrue="1">
      <formula>AND(COUNTIF($F$406:$F$406,F406)&gt;1,NOT(ISBLANK(F406)))</formula>
    </cfRule>
  </conditionalFormatting>
  <conditionalFormatting sqref="I406">
    <cfRule type="duplicateValues" priority="172" dxfId="598" stopIfTrue="1">
      <formula>AND(COUNTIF($I$406:$I$406,I406)&gt;1,NOT(ISBLANK(I406)))</formula>
    </cfRule>
  </conditionalFormatting>
  <conditionalFormatting sqref="J406">
    <cfRule type="duplicateValues" priority="171" dxfId="598" stopIfTrue="1">
      <formula>AND(COUNTIF($J$406:$J$406,J406)&gt;1,NOT(ISBLANK(J406)))</formula>
    </cfRule>
  </conditionalFormatting>
  <conditionalFormatting sqref="K406">
    <cfRule type="duplicateValues" priority="170" dxfId="598" stopIfTrue="1">
      <formula>AND(COUNTIF($K$406:$K$406,K406)&gt;1,NOT(ISBLANK(K406)))</formula>
    </cfRule>
  </conditionalFormatting>
  <conditionalFormatting sqref="L406">
    <cfRule type="duplicateValues" priority="169" dxfId="598" stopIfTrue="1">
      <formula>AND(COUNTIF($L$406:$L$406,L406)&gt;1,NOT(ISBLANK(L406)))</formula>
    </cfRule>
  </conditionalFormatting>
  <conditionalFormatting sqref="M406">
    <cfRule type="duplicateValues" priority="168" dxfId="598" stopIfTrue="1">
      <formula>AND(COUNTIF($M$406:$M$406,M406)&gt;1,NOT(ISBLANK(M406)))</formula>
    </cfRule>
  </conditionalFormatting>
  <conditionalFormatting sqref="N406">
    <cfRule type="duplicateValues" priority="167" dxfId="598" stopIfTrue="1">
      <formula>AND(COUNTIF($N$406:$N$406,N406)&gt;1,NOT(ISBLANK(N406)))</formula>
    </cfRule>
  </conditionalFormatting>
  <conditionalFormatting sqref="O406">
    <cfRule type="duplicateValues" priority="166" dxfId="598" stopIfTrue="1">
      <formula>AND(COUNTIF($O$406:$O$406,O406)&gt;1,NOT(ISBLANK(O406)))</formula>
    </cfRule>
  </conditionalFormatting>
  <conditionalFormatting sqref="P406">
    <cfRule type="duplicateValues" priority="165" dxfId="598" stopIfTrue="1">
      <formula>AND(COUNTIF($P$406:$P$406,P406)&gt;1,NOT(ISBLANK(P406)))</formula>
    </cfRule>
  </conditionalFormatting>
  <conditionalFormatting sqref="G457">
    <cfRule type="duplicateValues" priority="164" dxfId="598" stopIfTrue="1">
      <formula>AND(COUNTIF($G$457:$G$457,G457)&gt;1,NOT(ISBLANK(G457)))</formula>
    </cfRule>
  </conditionalFormatting>
  <conditionalFormatting sqref="F454 J454:O454 R454">
    <cfRule type="duplicateValues" priority="163" dxfId="598" stopIfTrue="1">
      <formula>AND(COUNTIF($F$454:$F$454,F454)+COUNTIF($J$454:$O$454,F454)+COUNTIF($R$454:$R$454,F454)&gt;1,NOT(ISBLANK(F454)))</formula>
    </cfRule>
  </conditionalFormatting>
  <conditionalFormatting sqref="H457">
    <cfRule type="duplicateValues" priority="162" dxfId="598" stopIfTrue="1">
      <formula>AND(COUNTIF($H$457:$H$457,H457)&gt;1,NOT(ISBLANK(H457)))</formula>
    </cfRule>
  </conditionalFormatting>
  <conditionalFormatting sqref="H454">
    <cfRule type="duplicateValues" priority="161" dxfId="598" stopIfTrue="1">
      <formula>AND(COUNTIF($H$454:$H$454,H454)&gt;1,NOT(ISBLANK(H454)))</formula>
    </cfRule>
  </conditionalFormatting>
  <conditionalFormatting sqref="E454">
    <cfRule type="duplicateValues" priority="160" dxfId="598" stopIfTrue="1">
      <formula>AND(COUNTIF($E$454:$E$454,E454)&gt;1,NOT(ISBLANK(E454)))</formula>
    </cfRule>
  </conditionalFormatting>
  <conditionalFormatting sqref="G454">
    <cfRule type="duplicateValues" priority="159" dxfId="598" stopIfTrue="1">
      <formula>AND(COUNTIF($G$454:$G$454,G454)&gt;1,NOT(ISBLANK(G454)))</formula>
    </cfRule>
  </conditionalFormatting>
  <conditionalFormatting sqref="I454">
    <cfRule type="duplicateValues" priority="158" dxfId="598" stopIfTrue="1">
      <formula>AND(COUNTIF($I$454:$I$454,I454)&gt;1,NOT(ISBLANK(I454)))</formula>
    </cfRule>
  </conditionalFormatting>
  <conditionalFormatting sqref="E457">
    <cfRule type="duplicateValues" priority="157" dxfId="598" stopIfTrue="1">
      <formula>AND(COUNTIF($E$457:$E$457,E457)&gt;1,NOT(ISBLANK(E457)))</formula>
    </cfRule>
  </conditionalFormatting>
  <conditionalFormatting sqref="F457">
    <cfRule type="duplicateValues" priority="156" dxfId="598" stopIfTrue="1">
      <formula>AND(COUNTIF($F$457:$F$457,F457)&gt;1,NOT(ISBLANK(F457)))</formula>
    </cfRule>
  </conditionalFormatting>
  <conditionalFormatting sqref="I457">
    <cfRule type="duplicateValues" priority="155" dxfId="598" stopIfTrue="1">
      <formula>AND(COUNTIF($I$457:$I$457,I457)&gt;1,NOT(ISBLANK(I457)))</formula>
    </cfRule>
  </conditionalFormatting>
  <conditionalFormatting sqref="J457">
    <cfRule type="duplicateValues" priority="154" dxfId="598" stopIfTrue="1">
      <formula>AND(COUNTIF($J$457:$J$457,J457)&gt;1,NOT(ISBLANK(J457)))</formula>
    </cfRule>
  </conditionalFormatting>
  <conditionalFormatting sqref="K457">
    <cfRule type="duplicateValues" priority="153" dxfId="598" stopIfTrue="1">
      <formula>AND(COUNTIF($K$457:$K$457,K457)&gt;1,NOT(ISBLANK(K457)))</formula>
    </cfRule>
  </conditionalFormatting>
  <conditionalFormatting sqref="L457">
    <cfRule type="duplicateValues" priority="152" dxfId="598" stopIfTrue="1">
      <formula>AND(COUNTIF($L$457:$L$457,L457)&gt;1,NOT(ISBLANK(L457)))</formula>
    </cfRule>
  </conditionalFormatting>
  <conditionalFormatting sqref="M457">
    <cfRule type="duplicateValues" priority="151" dxfId="598" stopIfTrue="1">
      <formula>AND(COUNTIF($M$457:$M$457,M457)&gt;1,NOT(ISBLANK(M457)))</formula>
    </cfRule>
  </conditionalFormatting>
  <conditionalFormatting sqref="N457">
    <cfRule type="duplicateValues" priority="150" dxfId="598" stopIfTrue="1">
      <formula>AND(COUNTIF($N$457:$N$457,N457)&gt;1,NOT(ISBLANK(N457)))</formula>
    </cfRule>
  </conditionalFormatting>
  <conditionalFormatting sqref="O457">
    <cfRule type="duplicateValues" priority="149" dxfId="598" stopIfTrue="1">
      <formula>AND(COUNTIF($O$457:$O$457,O457)&gt;1,NOT(ISBLANK(O457)))</formula>
    </cfRule>
  </conditionalFormatting>
  <conditionalFormatting sqref="P457">
    <cfRule type="duplicateValues" priority="148" dxfId="598" stopIfTrue="1">
      <formula>AND(COUNTIF($P$457:$P$457,P457)&gt;1,NOT(ISBLANK(P457)))</formula>
    </cfRule>
  </conditionalFormatting>
  <conditionalFormatting sqref="F506:G506 J506:O506 R506">
    <cfRule type="duplicateValues" priority="147" dxfId="598" stopIfTrue="1">
      <formula>AND(COUNTIF($F$506:$G$506,F506)+COUNTIF($J$506:$O$506,F506)+COUNTIF($R$506:$R$506,F506)&gt;1,NOT(ISBLANK(F506)))</formula>
    </cfRule>
  </conditionalFormatting>
  <conditionalFormatting sqref="F503 J503:O503 R503">
    <cfRule type="duplicateValues" priority="146" dxfId="598" stopIfTrue="1">
      <formula>AND(COUNTIF($F$503:$F$503,F503)+COUNTIF($J$503:$O$503,F503)+COUNTIF($R$503:$R$503,F503)&gt;1,NOT(ISBLANK(F503)))</formula>
    </cfRule>
  </conditionalFormatting>
  <conditionalFormatting sqref="H506">
    <cfRule type="duplicateValues" priority="145" dxfId="598" stopIfTrue="1">
      <formula>AND(COUNTIF($H$506:$H$506,H506)&gt;1,NOT(ISBLANK(H506)))</formula>
    </cfRule>
  </conditionalFormatting>
  <conditionalFormatting sqref="H503">
    <cfRule type="duplicateValues" priority="144" dxfId="598" stopIfTrue="1">
      <formula>AND(COUNTIF($H$503:$H$503,H503)&gt;1,NOT(ISBLANK(H503)))</formula>
    </cfRule>
  </conditionalFormatting>
  <conditionalFormatting sqref="E503">
    <cfRule type="duplicateValues" priority="143" dxfId="598" stopIfTrue="1">
      <formula>AND(COUNTIF($E$503:$E$503,E503)&gt;1,NOT(ISBLANK(E503)))</formula>
    </cfRule>
  </conditionalFormatting>
  <conditionalFormatting sqref="G503">
    <cfRule type="duplicateValues" priority="142" dxfId="598" stopIfTrue="1">
      <formula>AND(COUNTIF($G$503:$G$503,G503)&gt;1,NOT(ISBLANK(G503)))</formula>
    </cfRule>
  </conditionalFormatting>
  <conditionalFormatting sqref="I503">
    <cfRule type="duplicateValues" priority="141" dxfId="598" stopIfTrue="1">
      <formula>AND(COUNTIF($I$503:$I$503,I503)&gt;1,NOT(ISBLANK(I503)))</formula>
    </cfRule>
  </conditionalFormatting>
  <conditionalFormatting sqref="E506">
    <cfRule type="duplicateValues" priority="140" dxfId="598" stopIfTrue="1">
      <formula>AND(COUNTIF($E$506:$E$506,E506)&gt;1,NOT(ISBLANK(E506)))</formula>
    </cfRule>
  </conditionalFormatting>
  <conditionalFormatting sqref="I506">
    <cfRule type="duplicateValues" priority="139" dxfId="598" stopIfTrue="1">
      <formula>AND(COUNTIF($I$506:$I$506,I506)&gt;1,NOT(ISBLANK(I506)))</formula>
    </cfRule>
  </conditionalFormatting>
  <conditionalFormatting sqref="F557:G557 J557:O557 R557">
    <cfRule type="duplicateValues" priority="138" dxfId="598" stopIfTrue="1">
      <formula>AND(COUNTIF($F$557:$G$557,F557)+COUNTIF($J$557:$O$557,F557)+COUNTIF($R$557:$R$557,F557)&gt;1,NOT(ISBLANK(F557)))</formula>
    </cfRule>
  </conditionalFormatting>
  <conditionalFormatting sqref="F554 J554:O554 R554">
    <cfRule type="duplicateValues" priority="137" dxfId="598" stopIfTrue="1">
      <formula>AND(COUNTIF($F$554:$F$554,F554)+COUNTIF($J$554:$O$554,F554)+COUNTIF($R$554:$R$554,F554)&gt;1,NOT(ISBLANK(F554)))</formula>
    </cfRule>
  </conditionalFormatting>
  <conditionalFormatting sqref="H557">
    <cfRule type="duplicateValues" priority="136" dxfId="598" stopIfTrue="1">
      <formula>AND(COUNTIF($H$557:$H$557,H557)&gt;1,NOT(ISBLANK(H557)))</formula>
    </cfRule>
  </conditionalFormatting>
  <conditionalFormatting sqref="H554">
    <cfRule type="duplicateValues" priority="135" dxfId="598" stopIfTrue="1">
      <formula>AND(COUNTIF($H$554:$H$554,H554)&gt;1,NOT(ISBLANK(H554)))</formula>
    </cfRule>
  </conditionalFormatting>
  <conditionalFormatting sqref="E554">
    <cfRule type="duplicateValues" priority="134" dxfId="598" stopIfTrue="1">
      <formula>AND(COUNTIF($E$554:$E$554,E554)&gt;1,NOT(ISBLANK(E554)))</formula>
    </cfRule>
  </conditionalFormatting>
  <conditionalFormatting sqref="G554">
    <cfRule type="duplicateValues" priority="133" dxfId="598" stopIfTrue="1">
      <formula>AND(COUNTIF($G$554:$G$554,G554)&gt;1,NOT(ISBLANK(G554)))</formula>
    </cfRule>
  </conditionalFormatting>
  <conditionalFormatting sqref="I554">
    <cfRule type="duplicateValues" priority="132" dxfId="598" stopIfTrue="1">
      <formula>AND(COUNTIF($I$554:$I$554,I554)&gt;1,NOT(ISBLANK(I554)))</formula>
    </cfRule>
  </conditionalFormatting>
  <conditionalFormatting sqref="E557">
    <cfRule type="duplicateValues" priority="131" dxfId="598" stopIfTrue="1">
      <formula>AND(COUNTIF($E$557:$E$557,E557)&gt;1,NOT(ISBLANK(E557)))</formula>
    </cfRule>
  </conditionalFormatting>
  <conditionalFormatting sqref="I557">
    <cfRule type="duplicateValues" priority="130" dxfId="598" stopIfTrue="1">
      <formula>AND(COUNTIF($I$557:$I$557,I557)&gt;1,NOT(ISBLANK(I557)))</formula>
    </cfRule>
  </conditionalFormatting>
  <conditionalFormatting sqref="F609:G609 J609:O609 R609">
    <cfRule type="duplicateValues" priority="129" dxfId="598" stopIfTrue="1">
      <formula>AND(COUNTIF($F$609:$G$609,F609)+COUNTIF($J$609:$O$609,F609)+COUNTIF($R$609:$R$609,F609)&gt;1,NOT(ISBLANK(F609)))</formula>
    </cfRule>
  </conditionalFormatting>
  <conditionalFormatting sqref="F606 J606:O606 R606">
    <cfRule type="duplicateValues" priority="128" dxfId="598" stopIfTrue="1">
      <formula>AND(COUNTIF($F$606:$F$606,F606)+COUNTIF($J$606:$O$606,F606)+COUNTIF($R$606:$R$606,F606)&gt;1,NOT(ISBLANK(F606)))</formula>
    </cfRule>
  </conditionalFormatting>
  <conditionalFormatting sqref="H609">
    <cfRule type="duplicateValues" priority="127" dxfId="598" stopIfTrue="1">
      <formula>AND(COUNTIF($H$609:$H$609,H609)&gt;1,NOT(ISBLANK(H609)))</formula>
    </cfRule>
  </conditionalFormatting>
  <conditionalFormatting sqref="H606">
    <cfRule type="duplicateValues" priority="126" dxfId="598" stopIfTrue="1">
      <formula>AND(COUNTIF($H$606:$H$606,H606)&gt;1,NOT(ISBLANK(H606)))</formula>
    </cfRule>
  </conditionalFormatting>
  <conditionalFormatting sqref="E606">
    <cfRule type="duplicateValues" priority="125" dxfId="598" stopIfTrue="1">
      <formula>AND(COUNTIF($E$606:$E$606,E606)&gt;1,NOT(ISBLANK(E606)))</formula>
    </cfRule>
  </conditionalFormatting>
  <conditionalFormatting sqref="G606">
    <cfRule type="duplicateValues" priority="124" dxfId="598" stopIfTrue="1">
      <formula>AND(COUNTIF($G$606:$G$606,G606)&gt;1,NOT(ISBLANK(G606)))</formula>
    </cfRule>
  </conditionalFormatting>
  <conditionalFormatting sqref="I606">
    <cfRule type="duplicateValues" priority="123" dxfId="598" stopIfTrue="1">
      <formula>AND(COUNTIF($I$606:$I$606,I606)&gt;1,NOT(ISBLANK(I606)))</formula>
    </cfRule>
  </conditionalFormatting>
  <conditionalFormatting sqref="E609">
    <cfRule type="duplicateValues" priority="122" dxfId="598" stopIfTrue="1">
      <formula>AND(COUNTIF($E$609:$E$609,E609)&gt;1,NOT(ISBLANK(E609)))</formula>
    </cfRule>
  </conditionalFormatting>
  <conditionalFormatting sqref="I609">
    <cfRule type="duplicateValues" priority="121" dxfId="598" stopIfTrue="1">
      <formula>AND(COUNTIF($I$609:$I$609,I609)&gt;1,NOT(ISBLANK(I609)))</formula>
    </cfRule>
  </conditionalFormatting>
  <conditionalFormatting sqref="G658">
    <cfRule type="duplicateValues" priority="120" dxfId="598" stopIfTrue="1">
      <formula>AND(COUNTIF($G$658:$G$658,G658)&gt;1,NOT(ISBLANK(G658)))</formula>
    </cfRule>
  </conditionalFormatting>
  <conditionalFormatting sqref="R655 E655:P655">
    <cfRule type="duplicateValues" priority="119" dxfId="598" stopIfTrue="1">
      <formula>AND(COUNTIF($R$655:$R$655,E655)+COUNTIF($E$655:$P$655,E655)&gt;1,NOT(ISBLANK(E655)))</formula>
    </cfRule>
  </conditionalFormatting>
  <conditionalFormatting sqref="H658">
    <cfRule type="duplicateValues" priority="118" dxfId="598" stopIfTrue="1">
      <formula>AND(COUNTIF($H$658:$H$658,H658)&gt;1,NOT(ISBLANK(H658)))</formula>
    </cfRule>
  </conditionalFormatting>
  <conditionalFormatting sqref="H655">
    <cfRule type="duplicateValues" priority="117" dxfId="598" stopIfTrue="1">
      <formula>AND(COUNTIF($H$655:$H$655,H655)&gt;1,NOT(ISBLANK(H655)))</formula>
    </cfRule>
  </conditionalFormatting>
  <conditionalFormatting sqref="E655">
    <cfRule type="duplicateValues" priority="116" dxfId="598" stopIfTrue="1">
      <formula>AND(COUNTIF($E$655:$E$655,E655)&gt;1,NOT(ISBLANK(E655)))</formula>
    </cfRule>
  </conditionalFormatting>
  <conditionalFormatting sqref="G655">
    <cfRule type="duplicateValues" priority="115" dxfId="598" stopIfTrue="1">
      <formula>AND(COUNTIF($G$655:$G$655,G655)&gt;1,NOT(ISBLANK(G655)))</formula>
    </cfRule>
  </conditionalFormatting>
  <conditionalFormatting sqref="I655">
    <cfRule type="duplicateValues" priority="114" dxfId="598" stopIfTrue="1">
      <formula>AND(COUNTIF($I$655:$I$655,I655)&gt;1,NOT(ISBLANK(I655)))</formula>
    </cfRule>
  </conditionalFormatting>
  <conditionalFormatting sqref="K655">
    <cfRule type="duplicateValues" priority="113" dxfId="598" stopIfTrue="1">
      <formula>AND(COUNTIF($K$655:$K$655,K655)&gt;1,NOT(ISBLANK(K655)))</formula>
    </cfRule>
  </conditionalFormatting>
  <conditionalFormatting sqref="E658">
    <cfRule type="duplicateValues" priority="112" dxfId="598" stopIfTrue="1">
      <formula>AND(COUNTIF($E$658:$E$658,E658)&gt;1,NOT(ISBLANK(E658)))</formula>
    </cfRule>
  </conditionalFormatting>
  <conditionalFormatting sqref="F658">
    <cfRule type="duplicateValues" priority="111" dxfId="598" stopIfTrue="1">
      <formula>AND(COUNTIF($F$658:$F$658,F658)&gt;1,NOT(ISBLANK(F658)))</formula>
    </cfRule>
  </conditionalFormatting>
  <conditionalFormatting sqref="I658">
    <cfRule type="duplicateValues" priority="110" dxfId="598" stopIfTrue="1">
      <formula>AND(COUNTIF($I$658:$I$658,I658)&gt;1,NOT(ISBLANK(I658)))</formula>
    </cfRule>
  </conditionalFormatting>
  <conditionalFormatting sqref="J658">
    <cfRule type="duplicateValues" priority="109" dxfId="598" stopIfTrue="1">
      <formula>AND(COUNTIF($J$658:$J$658,J658)&gt;1,NOT(ISBLANK(J658)))</formula>
    </cfRule>
  </conditionalFormatting>
  <conditionalFormatting sqref="K658">
    <cfRule type="duplicateValues" priority="108" dxfId="598" stopIfTrue="1">
      <formula>AND(COUNTIF($K$658:$K$658,K658)&gt;1,NOT(ISBLANK(K658)))</formula>
    </cfRule>
  </conditionalFormatting>
  <conditionalFormatting sqref="L658">
    <cfRule type="duplicateValues" priority="107" dxfId="598" stopIfTrue="1">
      <formula>AND(COUNTIF($L$658:$L$658,L658)&gt;1,NOT(ISBLANK(L658)))</formula>
    </cfRule>
  </conditionalFormatting>
  <conditionalFormatting sqref="M658">
    <cfRule type="duplicateValues" priority="106" dxfId="598" stopIfTrue="1">
      <formula>AND(COUNTIF($M$658:$M$658,M658)&gt;1,NOT(ISBLANK(M658)))</formula>
    </cfRule>
  </conditionalFormatting>
  <conditionalFormatting sqref="N658">
    <cfRule type="duplicateValues" priority="105" dxfId="598" stopIfTrue="1">
      <formula>AND(COUNTIF($N$658:$N$658,N658)&gt;1,NOT(ISBLANK(N658)))</formula>
    </cfRule>
  </conditionalFormatting>
  <conditionalFormatting sqref="O658">
    <cfRule type="duplicateValues" priority="104" dxfId="598" stopIfTrue="1">
      <formula>AND(COUNTIF($O$658:$O$658,O658)&gt;1,NOT(ISBLANK(O658)))</formula>
    </cfRule>
  </conditionalFormatting>
  <conditionalFormatting sqref="P658">
    <cfRule type="duplicateValues" priority="103" dxfId="598" stopIfTrue="1">
      <formula>AND(COUNTIF($P$658:$P$658,P658)&gt;1,NOT(ISBLANK(P658)))</formula>
    </cfRule>
  </conditionalFormatting>
  <conditionalFormatting sqref="G707">
    <cfRule type="duplicateValues" priority="102" dxfId="598" stopIfTrue="1">
      <formula>AND(COUNTIF($G$707:$G$707,G707)&gt;1,NOT(ISBLANK(G707)))</formula>
    </cfRule>
  </conditionalFormatting>
  <conditionalFormatting sqref="F704 J704:O704 R704">
    <cfRule type="duplicateValues" priority="101" dxfId="598" stopIfTrue="1">
      <formula>AND(COUNTIF($F$704:$F$704,F704)+COUNTIF($J$704:$O$704,F704)+COUNTIF($R$704:$R$704,F704)&gt;1,NOT(ISBLANK(F704)))</formula>
    </cfRule>
  </conditionalFormatting>
  <conditionalFormatting sqref="H707">
    <cfRule type="duplicateValues" priority="100" dxfId="598" stopIfTrue="1">
      <formula>AND(COUNTIF($H$707:$H$707,H707)&gt;1,NOT(ISBLANK(H707)))</formula>
    </cfRule>
  </conditionalFormatting>
  <conditionalFormatting sqref="H704">
    <cfRule type="duplicateValues" priority="99" dxfId="598" stopIfTrue="1">
      <formula>AND(COUNTIF($H$704:$H$704,H704)&gt;1,NOT(ISBLANK(H704)))</formula>
    </cfRule>
  </conditionalFormatting>
  <conditionalFormatting sqref="E704">
    <cfRule type="duplicateValues" priority="98" dxfId="598" stopIfTrue="1">
      <formula>AND(COUNTIF($E$704:$E$704,E704)&gt;1,NOT(ISBLANK(E704)))</formula>
    </cfRule>
  </conditionalFormatting>
  <conditionalFormatting sqref="G704">
    <cfRule type="duplicateValues" priority="97" dxfId="598" stopIfTrue="1">
      <formula>AND(COUNTIF($G$704:$G$704,G704)&gt;1,NOT(ISBLANK(G704)))</formula>
    </cfRule>
  </conditionalFormatting>
  <conditionalFormatting sqref="I704">
    <cfRule type="duplicateValues" priority="96" dxfId="598" stopIfTrue="1">
      <formula>AND(COUNTIF($I$704:$I$704,I704)&gt;1,NOT(ISBLANK(I704)))</formula>
    </cfRule>
  </conditionalFormatting>
  <conditionalFormatting sqref="E707">
    <cfRule type="duplicateValues" priority="95" dxfId="598" stopIfTrue="1">
      <formula>AND(COUNTIF($E$707:$E$707,E707)&gt;1,NOT(ISBLANK(E707)))</formula>
    </cfRule>
  </conditionalFormatting>
  <conditionalFormatting sqref="F707">
    <cfRule type="duplicateValues" priority="94" dxfId="598" stopIfTrue="1">
      <formula>AND(COUNTIF($F$707:$F$707,F707)&gt;1,NOT(ISBLANK(F707)))</formula>
    </cfRule>
  </conditionalFormatting>
  <conditionalFormatting sqref="I707">
    <cfRule type="duplicateValues" priority="93" dxfId="598" stopIfTrue="1">
      <formula>AND(COUNTIF($I$707:$I$707,I707)&gt;1,NOT(ISBLANK(I707)))</formula>
    </cfRule>
  </conditionalFormatting>
  <conditionalFormatting sqref="J707">
    <cfRule type="duplicateValues" priority="92" dxfId="598" stopIfTrue="1">
      <formula>AND(COUNTIF($J$707:$J$707,J707)&gt;1,NOT(ISBLANK(J707)))</formula>
    </cfRule>
  </conditionalFormatting>
  <conditionalFormatting sqref="K707">
    <cfRule type="duplicateValues" priority="91" dxfId="598" stopIfTrue="1">
      <formula>AND(COUNTIF($K$707:$K$707,K707)&gt;1,NOT(ISBLANK(K707)))</formula>
    </cfRule>
  </conditionalFormatting>
  <conditionalFormatting sqref="L707">
    <cfRule type="duplicateValues" priority="90" dxfId="598" stopIfTrue="1">
      <formula>AND(COUNTIF($L$707:$L$707,L707)&gt;1,NOT(ISBLANK(L707)))</formula>
    </cfRule>
  </conditionalFormatting>
  <conditionalFormatting sqref="M707">
    <cfRule type="duplicateValues" priority="89" dxfId="598" stopIfTrue="1">
      <formula>AND(COUNTIF($M$707:$M$707,M707)&gt;1,NOT(ISBLANK(M707)))</formula>
    </cfRule>
  </conditionalFormatting>
  <conditionalFormatting sqref="N707">
    <cfRule type="duplicateValues" priority="88" dxfId="598" stopIfTrue="1">
      <formula>AND(COUNTIF($N$707:$N$707,N707)&gt;1,NOT(ISBLANK(N707)))</formula>
    </cfRule>
  </conditionalFormatting>
  <conditionalFormatting sqref="O707">
    <cfRule type="duplicateValues" priority="87" dxfId="598" stopIfTrue="1">
      <formula>AND(COUNTIF($O$707:$O$707,O707)&gt;1,NOT(ISBLANK(O707)))</formula>
    </cfRule>
  </conditionalFormatting>
  <conditionalFormatting sqref="P707">
    <cfRule type="duplicateValues" priority="86" dxfId="598" stopIfTrue="1">
      <formula>AND(COUNTIF($P$707:$P$707,P707)&gt;1,NOT(ISBLANK(P707)))</formula>
    </cfRule>
  </conditionalFormatting>
  <conditionalFormatting sqref="F756:G756 J756:O756 R756">
    <cfRule type="duplicateValues" priority="85" dxfId="598" stopIfTrue="1">
      <formula>AND(COUNTIF($F$756:$G$756,F756)+COUNTIF($J$756:$O$756,F756)+COUNTIF($R$756:$R$756,F756)&gt;1,NOT(ISBLANK(F756)))</formula>
    </cfRule>
  </conditionalFormatting>
  <conditionalFormatting sqref="F753 J753:O753 R753">
    <cfRule type="duplicateValues" priority="84" dxfId="598" stopIfTrue="1">
      <formula>AND(COUNTIF($F$753:$F$753,F753)+COUNTIF($J$753:$O$753,F753)+COUNTIF($R$753:$R$753,F753)&gt;1,NOT(ISBLANK(F753)))</formula>
    </cfRule>
  </conditionalFormatting>
  <conditionalFormatting sqref="H756">
    <cfRule type="duplicateValues" priority="83" dxfId="598" stopIfTrue="1">
      <formula>AND(COUNTIF($H$756:$H$756,H756)&gt;1,NOT(ISBLANK(H756)))</formula>
    </cfRule>
  </conditionalFormatting>
  <conditionalFormatting sqref="H753">
    <cfRule type="duplicateValues" priority="82" dxfId="598" stopIfTrue="1">
      <formula>AND(COUNTIF($H$753:$H$753,H753)&gt;1,NOT(ISBLANK(H753)))</formula>
    </cfRule>
  </conditionalFormatting>
  <conditionalFormatting sqref="E753">
    <cfRule type="duplicateValues" priority="81" dxfId="598" stopIfTrue="1">
      <formula>AND(COUNTIF($E$753:$E$753,E753)&gt;1,NOT(ISBLANK(E753)))</formula>
    </cfRule>
  </conditionalFormatting>
  <conditionalFormatting sqref="G753">
    <cfRule type="duplicateValues" priority="80" dxfId="598" stopIfTrue="1">
      <formula>AND(COUNTIF($G$753:$G$753,G753)&gt;1,NOT(ISBLANK(G753)))</formula>
    </cfRule>
  </conditionalFormatting>
  <conditionalFormatting sqref="I753">
    <cfRule type="duplicateValues" priority="79" dxfId="598" stopIfTrue="1">
      <formula>AND(COUNTIF($I$753:$I$753,I753)&gt;1,NOT(ISBLANK(I753)))</formula>
    </cfRule>
  </conditionalFormatting>
  <conditionalFormatting sqref="E756">
    <cfRule type="duplicateValues" priority="78" dxfId="598" stopIfTrue="1">
      <formula>AND(COUNTIF($E$756:$E$756,E756)&gt;1,NOT(ISBLANK(E756)))</formula>
    </cfRule>
  </conditionalFormatting>
  <conditionalFormatting sqref="I756">
    <cfRule type="duplicateValues" priority="77" dxfId="598" stopIfTrue="1">
      <formula>AND(COUNTIF($I$756:$I$756,I756)&gt;1,NOT(ISBLANK(I756)))</formula>
    </cfRule>
  </conditionalFormatting>
  <conditionalFormatting sqref="G806 R806">
    <cfRule type="duplicateValues" priority="76" dxfId="598" stopIfTrue="1">
      <formula>AND(COUNTIF($G$806:$G$806,G806)+COUNTIF($R$806:$R$806,G806)&gt;1,NOT(ISBLANK(G806)))</formula>
    </cfRule>
  </conditionalFormatting>
  <conditionalFormatting sqref="R803 E803:P803">
    <cfRule type="duplicateValues" priority="75" dxfId="598" stopIfTrue="1">
      <formula>AND(COUNTIF($R$803:$R$803,E803)+COUNTIF($E$803:$P$803,E803)&gt;1,NOT(ISBLANK(E803)))</formula>
    </cfRule>
  </conditionalFormatting>
  <conditionalFormatting sqref="H806">
    <cfRule type="duplicateValues" priority="74" dxfId="598" stopIfTrue="1">
      <formula>AND(COUNTIF($H$806:$H$806,H806)&gt;1,NOT(ISBLANK(H806)))</formula>
    </cfRule>
  </conditionalFormatting>
  <conditionalFormatting sqref="H803">
    <cfRule type="duplicateValues" priority="73" dxfId="598" stopIfTrue="1">
      <formula>AND(COUNTIF($H$803:$H$803,H803)&gt;1,NOT(ISBLANK(H803)))</formula>
    </cfRule>
  </conditionalFormatting>
  <conditionalFormatting sqref="E803">
    <cfRule type="duplicateValues" priority="72" dxfId="598" stopIfTrue="1">
      <formula>AND(COUNTIF($E$803:$E$803,E803)&gt;1,NOT(ISBLANK(E803)))</formula>
    </cfRule>
  </conditionalFormatting>
  <conditionalFormatting sqref="G803">
    <cfRule type="duplicateValues" priority="71" dxfId="598" stopIfTrue="1">
      <formula>AND(COUNTIF($G$803:$G$803,G803)&gt;1,NOT(ISBLANK(G803)))</formula>
    </cfRule>
  </conditionalFormatting>
  <conditionalFormatting sqref="I803">
    <cfRule type="duplicateValues" priority="70" dxfId="598" stopIfTrue="1">
      <formula>AND(COUNTIF($I$803:$I$803,I803)&gt;1,NOT(ISBLANK(I803)))</formula>
    </cfRule>
  </conditionalFormatting>
  <conditionalFormatting sqref="F806">
    <cfRule type="duplicateValues" priority="69" dxfId="598" stopIfTrue="1">
      <formula>AND(COUNTIF($F$806:$F$806,F806)&gt;1,NOT(ISBLANK(F806)))</formula>
    </cfRule>
  </conditionalFormatting>
  <conditionalFormatting sqref="E806">
    <cfRule type="duplicateValues" priority="68" dxfId="598" stopIfTrue="1">
      <formula>AND(COUNTIF($E$806:$E$806,E806)&gt;1,NOT(ISBLANK(E806)))</formula>
    </cfRule>
  </conditionalFormatting>
  <conditionalFormatting sqref="I806">
    <cfRule type="duplicateValues" priority="67" dxfId="598" stopIfTrue="1">
      <formula>AND(COUNTIF($I$806:$I$806,I806)&gt;1,NOT(ISBLANK(I806)))</formula>
    </cfRule>
  </conditionalFormatting>
  <conditionalFormatting sqref="J806:P806">
    <cfRule type="duplicateValues" priority="66" dxfId="598" stopIfTrue="1">
      <formula>AND(COUNTIF($J$806:$P$806,J806)&gt;1,NOT(ISBLANK(J806)))</formula>
    </cfRule>
  </conditionalFormatting>
  <conditionalFormatting sqref="G856">
    <cfRule type="duplicateValues" priority="65" dxfId="598" stopIfTrue="1">
      <formula>AND(COUNTIF($G$856:$G$856,G856)&gt;1,NOT(ISBLANK(G856)))</formula>
    </cfRule>
  </conditionalFormatting>
  <conditionalFormatting sqref="R853">
    <cfRule type="duplicateValues" priority="64" dxfId="598" stopIfTrue="1">
      <formula>AND(COUNTIF($R$853:$R$853,R853)&gt;1,NOT(ISBLANK(R853)))</formula>
    </cfRule>
  </conditionalFormatting>
  <conditionalFormatting sqref="H856">
    <cfRule type="duplicateValues" priority="63" dxfId="598" stopIfTrue="1">
      <formula>AND(COUNTIF($H$856:$H$856,H856)&gt;1,NOT(ISBLANK(H856)))</formula>
    </cfRule>
  </conditionalFormatting>
  <conditionalFormatting sqref="E856">
    <cfRule type="duplicateValues" priority="62" dxfId="598" stopIfTrue="1">
      <formula>AND(COUNTIF($E$856:$E$856,E856)&gt;1,NOT(ISBLANK(E856)))</formula>
    </cfRule>
  </conditionalFormatting>
  <conditionalFormatting sqref="F856">
    <cfRule type="duplicateValues" priority="61" dxfId="598" stopIfTrue="1">
      <formula>AND(COUNTIF($F$856:$F$856,F856)&gt;1,NOT(ISBLANK(F856)))</formula>
    </cfRule>
  </conditionalFormatting>
  <conditionalFormatting sqref="I856">
    <cfRule type="duplicateValues" priority="60" dxfId="598" stopIfTrue="1">
      <formula>AND(COUNTIF($I$856:$I$856,I856)&gt;1,NOT(ISBLANK(I856)))</formula>
    </cfRule>
  </conditionalFormatting>
  <conditionalFormatting sqref="J856">
    <cfRule type="duplicateValues" priority="59" dxfId="598" stopIfTrue="1">
      <formula>AND(COUNTIF($J$856:$J$856,J856)&gt;1,NOT(ISBLANK(J856)))</formula>
    </cfRule>
  </conditionalFormatting>
  <conditionalFormatting sqref="K856">
    <cfRule type="duplicateValues" priority="58" dxfId="598" stopIfTrue="1">
      <formula>AND(COUNTIF($K$856:$K$856,K856)&gt;1,NOT(ISBLANK(K856)))</formula>
    </cfRule>
  </conditionalFormatting>
  <conditionalFormatting sqref="L856">
    <cfRule type="duplicateValues" priority="57" dxfId="598" stopIfTrue="1">
      <formula>AND(COUNTIF($L$856:$L$856,L856)&gt;1,NOT(ISBLANK(L856)))</formula>
    </cfRule>
  </conditionalFormatting>
  <conditionalFormatting sqref="M856">
    <cfRule type="duplicateValues" priority="56" dxfId="598" stopIfTrue="1">
      <formula>AND(COUNTIF($M$856:$M$856,M856)&gt;1,NOT(ISBLANK(M856)))</formula>
    </cfRule>
  </conditionalFormatting>
  <conditionalFormatting sqref="N856">
    <cfRule type="duplicateValues" priority="55" dxfId="598" stopIfTrue="1">
      <formula>AND(COUNTIF($N$856:$N$856,N856)&gt;1,NOT(ISBLANK(N856)))</formula>
    </cfRule>
  </conditionalFormatting>
  <conditionalFormatting sqref="O856">
    <cfRule type="duplicateValues" priority="54" dxfId="598" stopIfTrue="1">
      <formula>AND(COUNTIF($O$856:$O$856,O856)&gt;1,NOT(ISBLANK(O856)))</formula>
    </cfRule>
  </conditionalFormatting>
  <conditionalFormatting sqref="P856">
    <cfRule type="duplicateValues" priority="53" dxfId="598" stopIfTrue="1">
      <formula>AND(COUNTIF($P$856:$P$856,P856)&gt;1,NOT(ISBLANK(P856)))</formula>
    </cfRule>
  </conditionalFormatting>
  <conditionalFormatting sqref="G908">
    <cfRule type="duplicateValues" priority="52" dxfId="598" stopIfTrue="1">
      <formula>AND(COUNTIF($G$908:$G$908,G908)&gt;1,NOT(ISBLANK(G908)))</formula>
    </cfRule>
  </conditionalFormatting>
  <conditionalFormatting sqref="R905 E905:P905">
    <cfRule type="duplicateValues" priority="51" dxfId="598" stopIfTrue="1">
      <formula>AND(COUNTIF($R$905:$R$905,E905)+COUNTIF($E$905:$P$905,E905)&gt;1,NOT(ISBLANK(E905)))</formula>
    </cfRule>
  </conditionalFormatting>
  <conditionalFormatting sqref="H908">
    <cfRule type="duplicateValues" priority="50" dxfId="598" stopIfTrue="1">
      <formula>AND(COUNTIF($H$908:$H$908,H908)&gt;1,NOT(ISBLANK(H908)))</formula>
    </cfRule>
  </conditionalFormatting>
  <conditionalFormatting sqref="H905">
    <cfRule type="duplicateValues" priority="49" dxfId="598" stopIfTrue="1">
      <formula>AND(COUNTIF($H$905:$H$905,H905)&gt;1,NOT(ISBLANK(H905)))</formula>
    </cfRule>
  </conditionalFormatting>
  <conditionalFormatting sqref="E905">
    <cfRule type="duplicateValues" priority="48" dxfId="598" stopIfTrue="1">
      <formula>AND(COUNTIF($E$905:$E$905,E905)&gt;1,NOT(ISBLANK(E905)))</formula>
    </cfRule>
  </conditionalFormatting>
  <conditionalFormatting sqref="G905">
    <cfRule type="duplicateValues" priority="47" dxfId="598" stopIfTrue="1">
      <formula>AND(COUNTIF($G$905:$G$905,G905)&gt;1,NOT(ISBLANK(G905)))</formula>
    </cfRule>
  </conditionalFormatting>
  <conditionalFormatting sqref="I905">
    <cfRule type="duplicateValues" priority="46" dxfId="598" stopIfTrue="1">
      <formula>AND(COUNTIF($I$905:$I$905,I905)&gt;1,NOT(ISBLANK(I905)))</formula>
    </cfRule>
  </conditionalFormatting>
  <conditionalFormatting sqref="K905">
    <cfRule type="duplicateValues" priority="45" dxfId="598" stopIfTrue="1">
      <formula>AND(COUNTIF($K$905:$K$905,K905)&gt;1,NOT(ISBLANK(K905)))</formula>
    </cfRule>
  </conditionalFormatting>
  <conditionalFormatting sqref="E908">
    <cfRule type="duplicateValues" priority="44" dxfId="598" stopIfTrue="1">
      <formula>AND(COUNTIF($E$908:$E$908,E908)&gt;1,NOT(ISBLANK(E908)))</formula>
    </cfRule>
  </conditionalFormatting>
  <conditionalFormatting sqref="F908">
    <cfRule type="duplicateValues" priority="43" dxfId="598" stopIfTrue="1">
      <formula>AND(COUNTIF($F$908:$F$908,F908)&gt;1,NOT(ISBLANK(F908)))</formula>
    </cfRule>
  </conditionalFormatting>
  <conditionalFormatting sqref="I908">
    <cfRule type="duplicateValues" priority="42" dxfId="598" stopIfTrue="1">
      <formula>AND(COUNTIF($I$908:$I$908,I908)&gt;1,NOT(ISBLANK(I908)))</formula>
    </cfRule>
  </conditionalFormatting>
  <conditionalFormatting sqref="J908">
    <cfRule type="duplicateValues" priority="41" dxfId="598" stopIfTrue="1">
      <formula>AND(COUNTIF($J$908:$J$908,J908)&gt;1,NOT(ISBLANK(J908)))</formula>
    </cfRule>
  </conditionalFormatting>
  <conditionalFormatting sqref="K908">
    <cfRule type="duplicateValues" priority="40" dxfId="598" stopIfTrue="1">
      <formula>AND(COUNTIF($K$908:$K$908,K908)&gt;1,NOT(ISBLANK(K908)))</formula>
    </cfRule>
  </conditionalFormatting>
  <conditionalFormatting sqref="L908">
    <cfRule type="duplicateValues" priority="39" dxfId="598" stopIfTrue="1">
      <formula>AND(COUNTIF($L$908:$L$908,L908)&gt;1,NOT(ISBLANK(L908)))</formula>
    </cfRule>
  </conditionalFormatting>
  <conditionalFormatting sqref="M908">
    <cfRule type="duplicateValues" priority="38" dxfId="598" stopIfTrue="1">
      <formula>AND(COUNTIF($M$908:$M$908,M908)&gt;1,NOT(ISBLANK(M908)))</formula>
    </cfRule>
  </conditionalFormatting>
  <conditionalFormatting sqref="N908">
    <cfRule type="duplicateValues" priority="37" dxfId="598" stopIfTrue="1">
      <formula>AND(COUNTIF($N$908:$N$908,N908)&gt;1,NOT(ISBLANK(N908)))</formula>
    </cfRule>
  </conditionalFormatting>
  <conditionalFormatting sqref="E908:P908">
    <cfRule type="duplicateValues" priority="36" dxfId="598" stopIfTrue="1">
      <formula>AND(COUNTIF($E$908:$P$908,E908)&gt;1,NOT(ISBLANK(E908)))</formula>
    </cfRule>
  </conditionalFormatting>
  <conditionalFormatting sqref="P908">
    <cfRule type="duplicateValues" priority="35" dxfId="598" stopIfTrue="1">
      <formula>AND(COUNTIF($P$908:$P$908,P908)&gt;1,NOT(ISBLANK(P908)))</formula>
    </cfRule>
  </conditionalFormatting>
  <conditionalFormatting sqref="G954">
    <cfRule type="duplicateValues" priority="34" dxfId="598" stopIfTrue="1">
      <formula>AND(COUNTIF($G$954:$G$954,G954)&gt;1,NOT(ISBLANK(G954)))</formula>
    </cfRule>
  </conditionalFormatting>
  <conditionalFormatting sqref="F951 J951:O951 R951">
    <cfRule type="duplicateValues" priority="33" dxfId="598" stopIfTrue="1">
      <formula>AND(COUNTIF($F$951:$F$951,F951)+COUNTIF($J$951:$O$951,F951)+COUNTIF($R$951:$R$951,F951)&gt;1,NOT(ISBLANK(F951)))</formula>
    </cfRule>
  </conditionalFormatting>
  <conditionalFormatting sqref="H954">
    <cfRule type="duplicateValues" priority="32" dxfId="598" stopIfTrue="1">
      <formula>AND(COUNTIF($H$954:$H$954,H954)&gt;1,NOT(ISBLANK(H954)))</formula>
    </cfRule>
  </conditionalFormatting>
  <conditionalFormatting sqref="H951">
    <cfRule type="duplicateValues" priority="31" dxfId="598" stopIfTrue="1">
      <formula>AND(COUNTIF($H$951:$H$951,H951)&gt;1,NOT(ISBLANK(H951)))</formula>
    </cfRule>
  </conditionalFormatting>
  <conditionalFormatting sqref="E951">
    <cfRule type="duplicateValues" priority="30" dxfId="598" stopIfTrue="1">
      <formula>AND(COUNTIF($E$951:$E$951,E951)&gt;1,NOT(ISBLANK(E951)))</formula>
    </cfRule>
  </conditionalFormatting>
  <conditionalFormatting sqref="G951">
    <cfRule type="duplicateValues" priority="29" dxfId="598" stopIfTrue="1">
      <formula>AND(COUNTIF($G$951:$G$951,G951)&gt;1,NOT(ISBLANK(G951)))</formula>
    </cfRule>
  </conditionalFormatting>
  <conditionalFormatting sqref="I951">
    <cfRule type="duplicateValues" priority="28" dxfId="598" stopIfTrue="1">
      <formula>AND(COUNTIF($I$951:$I$951,I951)&gt;1,NOT(ISBLANK(I951)))</formula>
    </cfRule>
  </conditionalFormatting>
  <conditionalFormatting sqref="E954">
    <cfRule type="duplicateValues" priority="27" dxfId="598" stopIfTrue="1">
      <formula>AND(COUNTIF($E$954:$E$954,E954)&gt;1,NOT(ISBLANK(E954)))</formula>
    </cfRule>
  </conditionalFormatting>
  <conditionalFormatting sqref="F954">
    <cfRule type="duplicateValues" priority="26" dxfId="598" stopIfTrue="1">
      <formula>AND(COUNTIF($F$954:$F$954,F954)&gt;1,NOT(ISBLANK(F954)))</formula>
    </cfRule>
  </conditionalFormatting>
  <conditionalFormatting sqref="I954">
    <cfRule type="duplicateValues" priority="25" dxfId="598" stopIfTrue="1">
      <formula>AND(COUNTIF($I$954:$I$954,I954)&gt;1,NOT(ISBLANK(I954)))</formula>
    </cfRule>
  </conditionalFormatting>
  <conditionalFormatting sqref="J954">
    <cfRule type="duplicateValues" priority="24" dxfId="598" stopIfTrue="1">
      <formula>AND(COUNTIF($J$954:$J$954,J954)&gt;1,NOT(ISBLANK(J954)))</formula>
    </cfRule>
  </conditionalFormatting>
  <conditionalFormatting sqref="K954">
    <cfRule type="duplicateValues" priority="23" dxfId="598" stopIfTrue="1">
      <formula>AND(COUNTIF($K$954:$K$954,K954)&gt;1,NOT(ISBLANK(K954)))</formula>
    </cfRule>
  </conditionalFormatting>
  <conditionalFormatting sqref="L954">
    <cfRule type="duplicateValues" priority="22" dxfId="598" stopIfTrue="1">
      <formula>AND(COUNTIF($L$954:$L$954,L954)&gt;1,NOT(ISBLANK(L954)))</formula>
    </cfRule>
  </conditionalFormatting>
  <conditionalFormatting sqref="M954">
    <cfRule type="duplicateValues" priority="21" dxfId="598" stopIfTrue="1">
      <formula>AND(COUNTIF($M$954:$M$954,M954)&gt;1,NOT(ISBLANK(M954)))</formula>
    </cfRule>
  </conditionalFormatting>
  <conditionalFormatting sqref="N954">
    <cfRule type="duplicateValues" priority="20" dxfId="598" stopIfTrue="1">
      <formula>AND(COUNTIF($N$954:$N$954,N954)&gt;1,NOT(ISBLANK(N954)))</formula>
    </cfRule>
  </conditionalFormatting>
  <conditionalFormatting sqref="O954">
    <cfRule type="duplicateValues" priority="19" dxfId="598" stopIfTrue="1">
      <formula>AND(COUNTIF($O$954:$O$954,O954)&gt;1,NOT(ISBLANK(O954)))</formula>
    </cfRule>
  </conditionalFormatting>
  <conditionalFormatting sqref="P954">
    <cfRule type="duplicateValues" priority="18" dxfId="598" stopIfTrue="1">
      <formula>AND(COUNTIF($P$954:$P$954,P954)&gt;1,NOT(ISBLANK(P954)))</formula>
    </cfRule>
  </conditionalFormatting>
  <printOptions horizontalCentered="1"/>
  <pageMargins left="0" right="0" top="0" bottom="0" header="0" footer="0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B979"/>
  <sheetViews>
    <sheetView zoomScalePageLayoutView="0" workbookViewId="0" topLeftCell="A1">
      <selection activeCell="N68" sqref="N68"/>
    </sheetView>
  </sheetViews>
  <sheetFormatPr defaultColWidth="9.00390625" defaultRowHeight="12.75"/>
  <cols>
    <col min="1" max="1" width="4.25390625" style="0" customWidth="1"/>
    <col min="2" max="2" width="29.625" style="0" customWidth="1"/>
    <col min="3" max="3" width="5.25390625" style="0" customWidth="1"/>
    <col min="4" max="4" width="6.125" style="0" customWidth="1"/>
    <col min="5" max="5" width="6.625" style="0" customWidth="1"/>
    <col min="6" max="6" width="6.375" style="0" customWidth="1"/>
    <col min="7" max="7" width="5.375" style="0" customWidth="1"/>
    <col min="8" max="8" width="5.875" style="0" customWidth="1"/>
    <col min="9" max="9" width="6.25390625" style="0" customWidth="1"/>
    <col min="10" max="10" width="7.00390625" style="0" customWidth="1"/>
    <col min="11" max="11" width="6.625" style="0" customWidth="1"/>
    <col min="12" max="12" width="7.00390625" style="0" customWidth="1"/>
    <col min="13" max="13" width="6.25390625" style="0" customWidth="1"/>
    <col min="14" max="16" width="7.00390625" style="0" customWidth="1"/>
    <col min="17" max="17" width="6.625" style="0" customWidth="1"/>
    <col min="18" max="22" width="7.00390625" style="0" customWidth="1"/>
    <col min="23" max="23" width="7.25390625" style="0" customWidth="1"/>
    <col min="24" max="24" width="7.875" style="0" customWidth="1"/>
  </cols>
  <sheetData>
    <row r="2" spans="2:28" ht="23.25">
      <c r="B2" s="701" t="s">
        <v>289</v>
      </c>
      <c r="C2" s="702"/>
      <c r="D2" s="702"/>
      <c r="E2" s="702"/>
      <c r="F2" s="702"/>
      <c r="G2" s="702"/>
      <c r="H2" s="702"/>
      <c r="I2" s="702"/>
      <c r="J2" s="702"/>
      <c r="K2" s="702"/>
      <c r="L2" s="702"/>
      <c r="M2" s="702"/>
      <c r="N2" s="702"/>
      <c r="O2" s="702"/>
      <c r="P2" s="702"/>
      <c r="Q2" s="702"/>
      <c r="R2" s="702"/>
      <c r="S2" s="702"/>
      <c r="T2" s="702"/>
      <c r="U2" s="702"/>
      <c r="V2" s="702"/>
      <c r="W2" s="702"/>
      <c r="X2" s="702"/>
      <c r="Y2" s="6"/>
      <c r="Z2" s="6"/>
      <c r="AA2" s="6"/>
      <c r="AB2" s="6"/>
    </row>
    <row r="3" spans="2:24" ht="16.5" thickBot="1">
      <c r="B3" s="5"/>
      <c r="C3" s="5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5" ht="24" customHeight="1" thickBot="1">
      <c r="A4" s="83" t="s">
        <v>291</v>
      </c>
      <c r="B4" s="142" t="s">
        <v>22</v>
      </c>
      <c r="C4" s="725" t="s">
        <v>23</v>
      </c>
      <c r="D4" s="720"/>
      <c r="E4" s="770" t="s">
        <v>297</v>
      </c>
      <c r="F4" s="734"/>
      <c r="G4" s="734"/>
      <c r="H4" s="734"/>
      <c r="I4" s="734"/>
      <c r="J4" s="734"/>
      <c r="K4" s="734"/>
      <c r="L4" s="734"/>
      <c r="M4" s="734"/>
      <c r="N4" s="735"/>
      <c r="O4" s="380"/>
      <c r="P4" s="380"/>
      <c r="Q4" s="764" t="s">
        <v>298</v>
      </c>
      <c r="R4" s="765"/>
      <c r="S4" s="765"/>
      <c r="T4" s="765"/>
      <c r="U4" s="765"/>
      <c r="V4" s="765"/>
      <c r="W4" s="765"/>
      <c r="X4" s="766"/>
      <c r="Y4" s="335"/>
    </row>
    <row r="5" spans="1:25" ht="17.25" customHeight="1" thickBot="1">
      <c r="A5" s="674" t="s">
        <v>21</v>
      </c>
      <c r="B5" s="675"/>
      <c r="C5" s="363"/>
      <c r="D5" s="364"/>
      <c r="E5" s="733" t="s">
        <v>292</v>
      </c>
      <c r="F5" s="762"/>
      <c r="G5" s="763" t="s">
        <v>293</v>
      </c>
      <c r="H5" s="762"/>
      <c r="I5" s="736" t="s">
        <v>294</v>
      </c>
      <c r="J5" s="767"/>
      <c r="K5" s="768" t="s">
        <v>295</v>
      </c>
      <c r="L5" s="769"/>
      <c r="M5" s="736" t="s">
        <v>296</v>
      </c>
      <c r="N5" s="767"/>
      <c r="O5" s="768" t="s">
        <v>299</v>
      </c>
      <c r="P5" s="769"/>
      <c r="Q5" s="761" t="s">
        <v>300</v>
      </c>
      <c r="R5" s="762"/>
      <c r="S5" s="761" t="s">
        <v>301</v>
      </c>
      <c r="T5" s="762"/>
      <c r="U5" s="763" t="s">
        <v>302</v>
      </c>
      <c r="V5" s="762"/>
      <c r="W5" s="761" t="s">
        <v>303</v>
      </c>
      <c r="X5" s="762"/>
      <c r="Y5" s="335"/>
    </row>
    <row r="6" spans="1:25" ht="16.5" thickBot="1">
      <c r="A6" s="77"/>
      <c r="B6" s="180" t="s">
        <v>0</v>
      </c>
      <c r="C6" s="72" t="s">
        <v>86</v>
      </c>
      <c r="D6" s="71" t="s">
        <v>87</v>
      </c>
      <c r="E6" s="70" t="s">
        <v>86</v>
      </c>
      <c r="F6" s="71" t="s">
        <v>87</v>
      </c>
      <c r="G6" s="72" t="s">
        <v>86</v>
      </c>
      <c r="H6" s="71" t="s">
        <v>87</v>
      </c>
      <c r="I6" s="70" t="s">
        <v>86</v>
      </c>
      <c r="J6" s="71" t="s">
        <v>87</v>
      </c>
      <c r="K6" s="70" t="s">
        <v>86</v>
      </c>
      <c r="L6" s="71" t="s">
        <v>87</v>
      </c>
      <c r="M6" s="70" t="s">
        <v>86</v>
      </c>
      <c r="N6" s="71" t="s">
        <v>87</v>
      </c>
      <c r="O6" s="70" t="s">
        <v>86</v>
      </c>
      <c r="P6" s="71" t="s">
        <v>87</v>
      </c>
      <c r="Q6" s="70" t="s">
        <v>86</v>
      </c>
      <c r="R6" s="71" t="s">
        <v>87</v>
      </c>
      <c r="S6" s="70" t="s">
        <v>86</v>
      </c>
      <c r="T6" s="71" t="s">
        <v>87</v>
      </c>
      <c r="U6" s="70" t="s">
        <v>86</v>
      </c>
      <c r="V6" s="71" t="s">
        <v>87</v>
      </c>
      <c r="W6" s="70" t="s">
        <v>86</v>
      </c>
      <c r="X6" s="71" t="s">
        <v>87</v>
      </c>
      <c r="Y6" s="335"/>
    </row>
    <row r="7" spans="1:25" ht="17.25" customHeight="1">
      <c r="A7" s="84">
        <v>172</v>
      </c>
      <c r="B7" s="143" t="s">
        <v>17</v>
      </c>
      <c r="C7" s="119">
        <v>150</v>
      </c>
      <c r="D7" s="120">
        <v>200</v>
      </c>
      <c r="E7" s="123">
        <v>1.03</v>
      </c>
      <c r="F7" s="124">
        <v>1.23</v>
      </c>
      <c r="G7" s="121"/>
      <c r="H7" s="122"/>
      <c r="I7" s="121"/>
      <c r="J7" s="122"/>
      <c r="K7" s="121"/>
      <c r="L7" s="122"/>
      <c r="M7" s="121"/>
      <c r="N7" s="122"/>
      <c r="O7" s="121"/>
      <c r="P7" s="122"/>
      <c r="Q7" s="121"/>
      <c r="R7" s="122"/>
      <c r="S7" s="123"/>
      <c r="T7" s="124"/>
      <c r="U7" s="123"/>
      <c r="V7" s="124"/>
      <c r="W7" s="123"/>
      <c r="X7" s="124"/>
      <c r="Y7" s="335"/>
    </row>
    <row r="8" spans="1:25" ht="18" customHeight="1">
      <c r="A8" s="79">
        <v>701</v>
      </c>
      <c r="B8" s="75" t="s">
        <v>33</v>
      </c>
      <c r="C8" s="68">
        <v>25</v>
      </c>
      <c r="D8" s="69">
        <v>30</v>
      </c>
      <c r="E8" s="49"/>
      <c r="F8" s="50"/>
      <c r="G8" s="31"/>
      <c r="H8" s="32"/>
      <c r="I8" s="31"/>
      <c r="J8" s="32"/>
      <c r="K8" s="31"/>
      <c r="L8" s="32"/>
      <c r="M8" s="31"/>
      <c r="N8" s="32"/>
      <c r="O8" s="42"/>
      <c r="P8" s="43"/>
      <c r="Q8" s="42"/>
      <c r="R8" s="43"/>
      <c r="S8" s="49"/>
      <c r="T8" s="50"/>
      <c r="U8" s="49"/>
      <c r="V8" s="50"/>
      <c r="W8" s="49"/>
      <c r="X8" s="50"/>
      <c r="Y8" s="335"/>
    </row>
    <row r="9" spans="1:25" ht="15" customHeight="1">
      <c r="A9" s="79">
        <v>7</v>
      </c>
      <c r="B9" s="20" t="s">
        <v>18</v>
      </c>
      <c r="C9" s="56">
        <v>6</v>
      </c>
      <c r="D9" s="57">
        <v>10</v>
      </c>
      <c r="E9" s="49"/>
      <c r="F9" s="50"/>
      <c r="G9" s="31"/>
      <c r="H9" s="32"/>
      <c r="I9" s="31"/>
      <c r="J9" s="32"/>
      <c r="K9" s="31"/>
      <c r="L9" s="32"/>
      <c r="M9" s="31"/>
      <c r="N9" s="32"/>
      <c r="O9" s="42"/>
      <c r="P9" s="43"/>
      <c r="Q9" s="42"/>
      <c r="R9" s="43"/>
      <c r="S9" s="49"/>
      <c r="T9" s="50"/>
      <c r="U9" s="49"/>
      <c r="V9" s="50"/>
      <c r="W9" s="49"/>
      <c r="X9" s="50"/>
      <c r="Y9" s="335"/>
    </row>
    <row r="10" spans="1:25" ht="15.75" customHeight="1">
      <c r="A10" s="79">
        <v>397</v>
      </c>
      <c r="B10" s="75" t="s">
        <v>11</v>
      </c>
      <c r="C10" s="33">
        <v>170</v>
      </c>
      <c r="D10" s="44">
        <v>200</v>
      </c>
      <c r="E10" s="42"/>
      <c r="F10" s="43"/>
      <c r="G10" s="31"/>
      <c r="H10" s="32"/>
      <c r="I10" s="31"/>
      <c r="J10" s="32"/>
      <c r="K10" s="31"/>
      <c r="L10" s="32"/>
      <c r="M10" s="31"/>
      <c r="N10" s="32"/>
      <c r="O10" s="42"/>
      <c r="P10" s="43"/>
      <c r="Q10" s="42"/>
      <c r="R10" s="43"/>
      <c r="S10" s="42"/>
      <c r="T10" s="43"/>
      <c r="U10" s="42"/>
      <c r="V10" s="43"/>
      <c r="W10" s="42"/>
      <c r="X10" s="43"/>
      <c r="Y10" s="335"/>
    </row>
    <row r="11" spans="1:25" ht="17.25" customHeight="1" thickBot="1">
      <c r="A11" s="81"/>
      <c r="B11" s="144"/>
      <c r="C11" s="712" t="s">
        <v>6</v>
      </c>
      <c r="D11" s="695"/>
      <c r="E11" s="125">
        <f>SUM(E7:E10)</f>
        <v>1.03</v>
      </c>
      <c r="F11" s="331">
        <f>SUM(F7:F10)</f>
        <v>1.23</v>
      </c>
      <c r="G11" s="125">
        <f aca="true" t="shared" si="0" ref="G11:X11">SUM(G7:G10)</f>
        <v>0</v>
      </c>
      <c r="H11" s="226">
        <f t="shared" si="0"/>
        <v>0</v>
      </c>
      <c r="I11" s="125">
        <f t="shared" si="0"/>
        <v>0</v>
      </c>
      <c r="J11" s="226">
        <f t="shared" si="0"/>
        <v>0</v>
      </c>
      <c r="K11" s="125">
        <f>SUM(K7:K10)</f>
        <v>0</v>
      </c>
      <c r="L11" s="226">
        <f>SUM(L7:L10)</f>
        <v>0</v>
      </c>
      <c r="M11" s="125">
        <f t="shared" si="0"/>
        <v>0</v>
      </c>
      <c r="N11" s="226">
        <f t="shared" si="0"/>
        <v>0</v>
      </c>
      <c r="O11" s="125">
        <f>SUM(O7:O10)</f>
        <v>0</v>
      </c>
      <c r="P11" s="226">
        <f>SUM(P7:P10)</f>
        <v>0</v>
      </c>
      <c r="Q11" s="125">
        <f t="shared" si="0"/>
        <v>0</v>
      </c>
      <c r="R11" s="226">
        <f t="shared" si="0"/>
        <v>0</v>
      </c>
      <c r="S11" s="125">
        <f>SUM(S7:S10)</f>
        <v>0</v>
      </c>
      <c r="T11" s="331">
        <f>SUM(T7:T10)</f>
        <v>0</v>
      </c>
      <c r="U11" s="125">
        <f>SUM(U7:U10)</f>
        <v>0</v>
      </c>
      <c r="V11" s="331">
        <f>SUM(V7:V10)</f>
        <v>0</v>
      </c>
      <c r="W11" s="125">
        <f t="shared" si="0"/>
        <v>0</v>
      </c>
      <c r="X11" s="331">
        <f t="shared" si="0"/>
        <v>0</v>
      </c>
      <c r="Y11" s="339">
        <f>AVERAGE(Q11:R11)</f>
        <v>0</v>
      </c>
    </row>
    <row r="12" spans="1:25" ht="15" customHeight="1">
      <c r="A12" s="84"/>
      <c r="B12" s="181" t="s">
        <v>1</v>
      </c>
      <c r="C12" s="128"/>
      <c r="D12" s="129"/>
      <c r="E12" s="86"/>
      <c r="F12" s="132"/>
      <c r="G12" s="131"/>
      <c r="H12" s="130"/>
      <c r="I12" s="131"/>
      <c r="J12" s="130"/>
      <c r="K12" s="131"/>
      <c r="L12" s="130"/>
      <c r="M12" s="131"/>
      <c r="N12" s="130" t="s">
        <v>7</v>
      </c>
      <c r="O12" s="131"/>
      <c r="P12" s="129"/>
      <c r="Q12" s="131"/>
      <c r="R12" s="129"/>
      <c r="S12" s="86"/>
      <c r="T12" s="132"/>
      <c r="U12" s="86"/>
      <c r="V12" s="132"/>
      <c r="W12" s="86"/>
      <c r="X12" s="132"/>
      <c r="Y12" s="335"/>
    </row>
    <row r="13" spans="1:25" ht="15" customHeight="1">
      <c r="A13" s="79" t="s">
        <v>161</v>
      </c>
      <c r="B13" s="75" t="s">
        <v>181</v>
      </c>
      <c r="C13" s="33">
        <v>180</v>
      </c>
      <c r="D13" s="57">
        <v>180</v>
      </c>
      <c r="E13" s="42"/>
      <c r="F13" s="43"/>
      <c r="G13" s="31"/>
      <c r="H13" s="32"/>
      <c r="I13" s="31"/>
      <c r="J13" s="32"/>
      <c r="K13" s="31"/>
      <c r="L13" s="32"/>
      <c r="M13" s="31"/>
      <c r="N13" s="32"/>
      <c r="O13" s="42"/>
      <c r="P13" s="43"/>
      <c r="Q13" s="42"/>
      <c r="R13" s="43"/>
      <c r="S13" s="42"/>
      <c r="T13" s="43"/>
      <c r="U13" s="42"/>
      <c r="V13" s="43"/>
      <c r="W13" s="42"/>
      <c r="X13" s="43"/>
      <c r="Y13" s="335"/>
    </row>
    <row r="14" spans="1:25" ht="16.5" customHeight="1" thickBot="1">
      <c r="A14" s="81"/>
      <c r="B14" s="144"/>
      <c r="C14" s="712" t="s">
        <v>6</v>
      </c>
      <c r="D14" s="695"/>
      <c r="E14" s="125">
        <f>SUM(E13)</f>
        <v>0</v>
      </c>
      <c r="F14" s="126">
        <f>SUM(F13)</f>
        <v>0</v>
      </c>
      <c r="G14" s="125"/>
      <c r="H14" s="126"/>
      <c r="I14" s="125">
        <f aca="true" t="shared" si="1" ref="I14:X14">SUM(I13)</f>
        <v>0</v>
      </c>
      <c r="J14" s="126">
        <f t="shared" si="1"/>
        <v>0</v>
      </c>
      <c r="K14" s="125">
        <f t="shared" si="1"/>
        <v>0</v>
      </c>
      <c r="L14" s="126">
        <f t="shared" si="1"/>
        <v>0</v>
      </c>
      <c r="M14" s="328">
        <f t="shared" si="1"/>
        <v>0</v>
      </c>
      <c r="N14" s="329">
        <f t="shared" si="1"/>
        <v>0</v>
      </c>
      <c r="O14" s="328">
        <f t="shared" si="1"/>
        <v>0</v>
      </c>
      <c r="P14" s="329">
        <f t="shared" si="1"/>
        <v>0</v>
      </c>
      <c r="Q14" s="328">
        <f t="shared" si="1"/>
        <v>0</v>
      </c>
      <c r="R14" s="329">
        <f t="shared" si="1"/>
        <v>0</v>
      </c>
      <c r="S14" s="125">
        <f t="shared" si="1"/>
        <v>0</v>
      </c>
      <c r="T14" s="126">
        <f t="shared" si="1"/>
        <v>0</v>
      </c>
      <c r="U14" s="125">
        <f t="shared" si="1"/>
        <v>0</v>
      </c>
      <c r="V14" s="126">
        <f t="shared" si="1"/>
        <v>0</v>
      </c>
      <c r="W14" s="125">
        <f t="shared" si="1"/>
        <v>0</v>
      </c>
      <c r="X14" s="126">
        <f t="shared" si="1"/>
        <v>0</v>
      </c>
      <c r="Y14" s="342"/>
    </row>
    <row r="15" spans="1:25" ht="15" customHeight="1">
      <c r="A15" s="84"/>
      <c r="B15" s="181" t="s">
        <v>2</v>
      </c>
      <c r="C15" s="128"/>
      <c r="D15" s="129"/>
      <c r="E15" s="123"/>
      <c r="F15" s="132"/>
      <c r="G15" s="131"/>
      <c r="H15" s="130"/>
      <c r="I15" s="131"/>
      <c r="J15" s="130"/>
      <c r="K15" s="131"/>
      <c r="L15" s="130"/>
      <c r="M15" s="131"/>
      <c r="N15" s="130"/>
      <c r="O15" s="131"/>
      <c r="P15" s="124"/>
      <c r="Q15" s="131"/>
      <c r="R15" s="124"/>
      <c r="S15" s="123"/>
      <c r="T15" s="132"/>
      <c r="U15" s="123"/>
      <c r="V15" s="132"/>
      <c r="W15" s="123"/>
      <c r="X15" s="132"/>
      <c r="Y15" s="335"/>
    </row>
    <row r="16" spans="1:25" ht="25.5" customHeight="1">
      <c r="A16" s="79" t="s">
        <v>104</v>
      </c>
      <c r="B16" s="146" t="s">
        <v>101</v>
      </c>
      <c r="C16" s="98">
        <v>40</v>
      </c>
      <c r="D16" s="99">
        <v>60</v>
      </c>
      <c r="E16" s="111"/>
      <c r="F16" s="150"/>
      <c r="G16" s="107"/>
      <c r="H16" s="108"/>
      <c r="I16" s="278"/>
      <c r="J16" s="279"/>
      <c r="K16" s="278"/>
      <c r="L16" s="279"/>
      <c r="M16" s="160"/>
      <c r="N16" s="161"/>
      <c r="O16" s="162"/>
      <c r="P16" s="163"/>
      <c r="Q16" s="162"/>
      <c r="R16" s="163"/>
      <c r="S16" s="111"/>
      <c r="T16" s="150"/>
      <c r="U16" s="111"/>
      <c r="V16" s="150"/>
      <c r="W16" s="111"/>
      <c r="X16" s="150"/>
      <c r="Y16" s="335"/>
    </row>
    <row r="17" spans="1:25" ht="15" customHeight="1">
      <c r="A17" s="79">
        <v>81</v>
      </c>
      <c r="B17" s="75" t="s">
        <v>45</v>
      </c>
      <c r="C17" s="60">
        <v>150</v>
      </c>
      <c r="D17" s="61">
        <v>200</v>
      </c>
      <c r="E17" s="42">
        <v>3.49</v>
      </c>
      <c r="F17" s="43">
        <v>4.65</v>
      </c>
      <c r="G17" s="31">
        <v>2.7</v>
      </c>
      <c r="H17" s="32">
        <v>3.8</v>
      </c>
      <c r="I17" s="31">
        <v>3.74</v>
      </c>
      <c r="J17" s="32">
        <v>4.98</v>
      </c>
      <c r="K17" s="31">
        <v>3.74</v>
      </c>
      <c r="L17" s="32">
        <v>4.98</v>
      </c>
      <c r="M17" s="31">
        <v>9.19</v>
      </c>
      <c r="N17" s="15">
        <v>12.25</v>
      </c>
      <c r="O17" s="42">
        <v>74</v>
      </c>
      <c r="P17" s="43">
        <v>98</v>
      </c>
      <c r="Q17" s="42">
        <v>74</v>
      </c>
      <c r="R17" s="43">
        <v>98</v>
      </c>
      <c r="S17" s="42">
        <v>3.49</v>
      </c>
      <c r="T17" s="43">
        <v>4.65</v>
      </c>
      <c r="U17" s="42">
        <v>3.49</v>
      </c>
      <c r="V17" s="43">
        <v>4.65</v>
      </c>
      <c r="W17" s="42">
        <v>3.49</v>
      </c>
      <c r="X17" s="43">
        <v>4.65</v>
      </c>
      <c r="Y17" s="335"/>
    </row>
    <row r="18" spans="1:25" ht="25.5" customHeight="1">
      <c r="A18" s="79">
        <v>288</v>
      </c>
      <c r="B18" s="76" t="s">
        <v>153</v>
      </c>
      <c r="C18" s="60" t="s">
        <v>19</v>
      </c>
      <c r="D18" s="61" t="s">
        <v>44</v>
      </c>
      <c r="E18" s="42">
        <v>0.25</v>
      </c>
      <c r="F18" s="97">
        <v>0.35</v>
      </c>
      <c r="G18" s="31">
        <v>3.3</v>
      </c>
      <c r="H18" s="32">
        <v>4.8</v>
      </c>
      <c r="I18" s="31">
        <v>4.02</v>
      </c>
      <c r="J18" s="32">
        <v>5.63</v>
      </c>
      <c r="K18" s="31">
        <v>4.02</v>
      </c>
      <c r="L18" s="32">
        <v>5.63</v>
      </c>
      <c r="M18" s="31">
        <v>7.02</v>
      </c>
      <c r="N18" s="32">
        <v>9.83</v>
      </c>
      <c r="O18" s="42">
        <v>95</v>
      </c>
      <c r="P18" s="43">
        <v>133</v>
      </c>
      <c r="Q18" s="42">
        <v>95</v>
      </c>
      <c r="R18" s="43">
        <v>133</v>
      </c>
      <c r="S18" s="42">
        <v>0.25</v>
      </c>
      <c r="T18" s="97">
        <v>0.35</v>
      </c>
      <c r="U18" s="42">
        <v>0.25</v>
      </c>
      <c r="V18" s="97">
        <v>0.35</v>
      </c>
      <c r="W18" s="42">
        <v>0.25</v>
      </c>
      <c r="X18" s="97">
        <v>0.35</v>
      </c>
      <c r="Y18" s="335"/>
    </row>
    <row r="19" spans="1:25" ht="15.75" customHeight="1">
      <c r="A19" s="277" t="s">
        <v>95</v>
      </c>
      <c r="B19" s="20" t="s">
        <v>94</v>
      </c>
      <c r="C19" s="58">
        <v>110</v>
      </c>
      <c r="D19" s="59">
        <v>130</v>
      </c>
      <c r="E19" s="111">
        <v>0.96</v>
      </c>
      <c r="F19" s="150">
        <v>1.25</v>
      </c>
      <c r="G19" s="201"/>
      <c r="H19" s="215"/>
      <c r="I19" s="40">
        <v>3.01</v>
      </c>
      <c r="J19" s="41">
        <v>3.91</v>
      </c>
      <c r="K19" s="40">
        <v>3.01</v>
      </c>
      <c r="L19" s="41">
        <v>3.91</v>
      </c>
      <c r="M19" s="14">
        <v>17.56</v>
      </c>
      <c r="N19" s="225">
        <v>22.83</v>
      </c>
      <c r="O19" s="40">
        <v>111</v>
      </c>
      <c r="P19" s="41">
        <v>131</v>
      </c>
      <c r="Q19" s="40">
        <v>111</v>
      </c>
      <c r="R19" s="41">
        <v>131</v>
      </c>
      <c r="S19" s="111">
        <v>0.96</v>
      </c>
      <c r="T19" s="150">
        <v>1.25</v>
      </c>
      <c r="U19" s="111">
        <v>0.96</v>
      </c>
      <c r="V19" s="150">
        <v>1.25</v>
      </c>
      <c r="W19" s="111">
        <v>0.96</v>
      </c>
      <c r="X19" s="150">
        <v>1.25</v>
      </c>
      <c r="Y19" s="335"/>
    </row>
    <row r="20" spans="1:25" ht="15.75" customHeight="1">
      <c r="A20" s="79">
        <v>376</v>
      </c>
      <c r="B20" s="20" t="s">
        <v>91</v>
      </c>
      <c r="C20" s="64">
        <v>150</v>
      </c>
      <c r="D20" s="44">
        <v>200</v>
      </c>
      <c r="E20" s="111">
        <v>0.3</v>
      </c>
      <c r="F20" s="150">
        <v>0.4</v>
      </c>
      <c r="G20" s="107"/>
      <c r="H20" s="108"/>
      <c r="I20" s="107">
        <v>0.02</v>
      </c>
      <c r="J20" s="108">
        <v>0.04</v>
      </c>
      <c r="K20" s="107">
        <v>0.02</v>
      </c>
      <c r="L20" s="108">
        <v>0.04</v>
      </c>
      <c r="M20" s="107">
        <v>20.82</v>
      </c>
      <c r="N20" s="108">
        <v>27.76</v>
      </c>
      <c r="O20" s="111">
        <v>84</v>
      </c>
      <c r="P20" s="150">
        <v>113</v>
      </c>
      <c r="Q20" s="111">
        <v>84</v>
      </c>
      <c r="R20" s="150">
        <v>113</v>
      </c>
      <c r="S20" s="111">
        <v>0.3</v>
      </c>
      <c r="T20" s="150">
        <v>0.4</v>
      </c>
      <c r="U20" s="111">
        <v>0.3</v>
      </c>
      <c r="V20" s="150">
        <v>0.4</v>
      </c>
      <c r="W20" s="111">
        <v>0.3</v>
      </c>
      <c r="X20" s="150">
        <v>0.4</v>
      </c>
      <c r="Y20" s="335"/>
    </row>
    <row r="21" spans="1:25" ht="15.75" customHeight="1">
      <c r="A21" s="78">
        <v>700</v>
      </c>
      <c r="B21" s="73" t="s">
        <v>14</v>
      </c>
      <c r="C21" s="62">
        <v>40</v>
      </c>
      <c r="D21" s="63">
        <v>50</v>
      </c>
      <c r="E21" s="302"/>
      <c r="F21" s="173"/>
      <c r="G21" s="164"/>
      <c r="H21" s="165"/>
      <c r="I21" s="164">
        <v>0.53</v>
      </c>
      <c r="J21" s="165">
        <v>0.66</v>
      </c>
      <c r="K21" s="164">
        <v>0.53</v>
      </c>
      <c r="L21" s="165">
        <v>0.66</v>
      </c>
      <c r="M21" s="164">
        <v>15.08</v>
      </c>
      <c r="N21" s="165">
        <v>18.85</v>
      </c>
      <c r="O21" s="166">
        <v>80</v>
      </c>
      <c r="P21" s="167">
        <v>100</v>
      </c>
      <c r="Q21" s="166">
        <v>80</v>
      </c>
      <c r="R21" s="167">
        <v>100</v>
      </c>
      <c r="S21" s="302"/>
      <c r="T21" s="173"/>
      <c r="U21" s="302"/>
      <c r="V21" s="173"/>
      <c r="W21" s="302"/>
      <c r="X21" s="173"/>
      <c r="Y21" s="335"/>
    </row>
    <row r="22" spans="1:25" ht="13.5" thickBot="1">
      <c r="A22" s="81"/>
      <c r="B22" s="144"/>
      <c r="C22" s="712" t="s">
        <v>6</v>
      </c>
      <c r="D22" s="695"/>
      <c r="E22" s="125">
        <f>SUM(E16:E21)</f>
        <v>5</v>
      </c>
      <c r="F22" s="126">
        <f>SUM(F16:F21)</f>
        <v>6.65</v>
      </c>
      <c r="G22" s="125">
        <f aca="true" t="shared" si="2" ref="G22:W22">SUM(G16:G21)</f>
        <v>6</v>
      </c>
      <c r="H22" s="126">
        <f t="shared" si="2"/>
        <v>8.6</v>
      </c>
      <c r="I22" s="125">
        <f t="shared" si="2"/>
        <v>11.319999999999999</v>
      </c>
      <c r="J22" s="126">
        <f t="shared" si="2"/>
        <v>15.219999999999999</v>
      </c>
      <c r="K22" s="125">
        <f>SUM(K16:K21)</f>
        <v>11.319999999999999</v>
      </c>
      <c r="L22" s="126">
        <f>SUM(L16:L21)</f>
        <v>15.219999999999999</v>
      </c>
      <c r="M22" s="125">
        <f t="shared" si="2"/>
        <v>69.67</v>
      </c>
      <c r="N22" s="126">
        <f t="shared" si="2"/>
        <v>91.52000000000001</v>
      </c>
      <c r="O22" s="125">
        <f>SUM(O16:O21)</f>
        <v>444</v>
      </c>
      <c r="P22" s="126">
        <f>SUM(P16:P21)</f>
        <v>575</v>
      </c>
      <c r="Q22" s="125">
        <f t="shared" si="2"/>
        <v>444</v>
      </c>
      <c r="R22" s="126">
        <f t="shared" si="2"/>
        <v>575</v>
      </c>
      <c r="S22" s="125">
        <f>SUM(S16:S21)</f>
        <v>5</v>
      </c>
      <c r="T22" s="126">
        <f>SUM(T16:T21)</f>
        <v>6.65</v>
      </c>
      <c r="U22" s="125">
        <f>SUM(U16:U21)</f>
        <v>5</v>
      </c>
      <c r="V22" s="126">
        <f>SUM(V16:V21)</f>
        <v>6.65</v>
      </c>
      <c r="W22" s="125">
        <f t="shared" si="2"/>
        <v>5</v>
      </c>
      <c r="X22" s="126">
        <f>SUM(X16:X21)</f>
        <v>6.65</v>
      </c>
      <c r="Y22" s="339">
        <f>AVERAGE(Q22:R22)</f>
        <v>509.5</v>
      </c>
    </row>
    <row r="23" spans="1:25" ht="16.5" customHeight="1">
      <c r="A23" s="84"/>
      <c r="B23" s="181" t="s">
        <v>54</v>
      </c>
      <c r="C23" s="128"/>
      <c r="D23" s="129"/>
      <c r="E23" s="123"/>
      <c r="F23" s="132"/>
      <c r="G23" s="131"/>
      <c r="H23" s="130"/>
      <c r="I23" s="131"/>
      <c r="J23" s="130"/>
      <c r="K23" s="131"/>
      <c r="L23" s="130"/>
      <c r="M23" s="131"/>
      <c r="N23" s="130"/>
      <c r="O23" s="131"/>
      <c r="P23" s="124"/>
      <c r="Q23" s="131"/>
      <c r="R23" s="124"/>
      <c r="S23" s="123"/>
      <c r="T23" s="132"/>
      <c r="U23" s="123"/>
      <c r="V23" s="132"/>
      <c r="W23" s="123"/>
      <c r="X23" s="132"/>
      <c r="Y23" s="335"/>
    </row>
    <row r="24" spans="1:25" ht="15" customHeight="1">
      <c r="A24" s="85">
        <v>401</v>
      </c>
      <c r="B24" s="75" t="s">
        <v>81</v>
      </c>
      <c r="C24" s="33">
        <v>150</v>
      </c>
      <c r="D24" s="44">
        <v>180</v>
      </c>
      <c r="E24" s="42">
        <v>0.2</v>
      </c>
      <c r="F24" s="43">
        <v>0.4</v>
      </c>
      <c r="G24" s="31">
        <v>5.35</v>
      </c>
      <c r="H24" s="32">
        <v>6.42</v>
      </c>
      <c r="I24" s="31">
        <v>5.8</v>
      </c>
      <c r="J24" s="32">
        <v>6.96</v>
      </c>
      <c r="K24" s="31">
        <v>5.8</v>
      </c>
      <c r="L24" s="32">
        <v>6.96</v>
      </c>
      <c r="M24" s="31">
        <v>17.05</v>
      </c>
      <c r="N24" s="32">
        <v>20.46</v>
      </c>
      <c r="O24" s="42">
        <v>120</v>
      </c>
      <c r="P24" s="43">
        <v>144</v>
      </c>
      <c r="Q24" s="42">
        <v>120</v>
      </c>
      <c r="R24" s="43">
        <v>144</v>
      </c>
      <c r="S24" s="42">
        <v>0.2</v>
      </c>
      <c r="T24" s="43">
        <v>0.4</v>
      </c>
      <c r="U24" s="42">
        <v>0.2</v>
      </c>
      <c r="V24" s="43">
        <v>0.4</v>
      </c>
      <c r="W24" s="42">
        <v>0.2</v>
      </c>
      <c r="X24" s="43">
        <v>0.4</v>
      </c>
      <c r="Y24" s="335"/>
    </row>
    <row r="25" spans="1:25" ht="15" customHeight="1">
      <c r="A25" s="79"/>
      <c r="B25" s="20" t="s">
        <v>162</v>
      </c>
      <c r="C25" s="64">
        <v>5</v>
      </c>
      <c r="D25" s="57">
        <v>15</v>
      </c>
      <c r="E25" s="42"/>
      <c r="F25" s="43"/>
      <c r="G25" s="31">
        <v>1.08</v>
      </c>
      <c r="H25" s="32">
        <v>1.6</v>
      </c>
      <c r="I25" s="31">
        <v>1.77</v>
      </c>
      <c r="J25" s="32">
        <v>3.54</v>
      </c>
      <c r="K25" s="31">
        <v>1.77</v>
      </c>
      <c r="L25" s="32">
        <v>3.54</v>
      </c>
      <c r="M25" s="31">
        <v>3.74</v>
      </c>
      <c r="N25" s="32">
        <v>7.49</v>
      </c>
      <c r="O25" s="42">
        <v>21</v>
      </c>
      <c r="P25" s="43">
        <v>63</v>
      </c>
      <c r="Q25" s="42">
        <v>21</v>
      </c>
      <c r="R25" s="43">
        <v>63</v>
      </c>
      <c r="S25" s="42"/>
      <c r="T25" s="43"/>
      <c r="U25" s="42"/>
      <c r="V25" s="43"/>
      <c r="W25" s="42"/>
      <c r="X25" s="43"/>
      <c r="Y25" s="335"/>
    </row>
    <row r="26" spans="1:25" ht="15" customHeight="1">
      <c r="A26" s="79" t="s">
        <v>161</v>
      </c>
      <c r="B26" s="20" t="s">
        <v>156</v>
      </c>
      <c r="C26" s="64">
        <v>50</v>
      </c>
      <c r="D26" s="57">
        <v>60</v>
      </c>
      <c r="E26" s="42">
        <v>5</v>
      </c>
      <c r="F26" s="43"/>
      <c r="G26" s="31">
        <v>0.015</v>
      </c>
      <c r="H26" s="32"/>
      <c r="I26" s="31">
        <v>0.1</v>
      </c>
      <c r="J26" s="32"/>
      <c r="K26" s="31">
        <v>0.0025</v>
      </c>
      <c r="L26" s="32"/>
      <c r="M26" s="31"/>
      <c r="N26" s="32"/>
      <c r="O26" s="42"/>
      <c r="P26" s="43"/>
      <c r="Q26" s="42">
        <v>5.5</v>
      </c>
      <c r="R26" s="43"/>
      <c r="S26" s="42">
        <v>4.5</v>
      </c>
      <c r="T26" s="43"/>
      <c r="U26" s="42">
        <v>1.1</v>
      </c>
      <c r="V26" s="43"/>
      <c r="W26" s="42">
        <v>0.04</v>
      </c>
      <c r="X26" s="43"/>
      <c r="Y26" s="335"/>
    </row>
    <row r="27" spans="1:25" ht="15" customHeight="1" thickBot="1">
      <c r="A27" s="81"/>
      <c r="B27" s="144"/>
      <c r="C27" s="755" t="s">
        <v>6</v>
      </c>
      <c r="D27" s="724"/>
      <c r="E27" s="133">
        <f>SUM(E24:E25)</f>
        <v>0.2</v>
      </c>
      <c r="F27" s="134">
        <f>SUM(F24:F25)</f>
        <v>0.4</v>
      </c>
      <c r="G27" s="125">
        <f aca="true" t="shared" si="3" ref="G27:Q27">SUM(G24:G26)</f>
        <v>6.444999999999999</v>
      </c>
      <c r="H27" s="602">
        <f t="shared" si="3"/>
        <v>8.02</v>
      </c>
      <c r="I27" s="125">
        <f t="shared" si="3"/>
        <v>7.67</v>
      </c>
      <c r="J27" s="602">
        <f t="shared" si="3"/>
        <v>10.5</v>
      </c>
      <c r="K27" s="125">
        <f>SUM(K24:K26)</f>
        <v>7.572500000000001</v>
      </c>
      <c r="L27" s="602">
        <f>SUM(L24:L26)</f>
        <v>10.5</v>
      </c>
      <c r="M27" s="134">
        <f t="shared" si="3"/>
        <v>20.79</v>
      </c>
      <c r="N27" s="134">
        <f t="shared" si="3"/>
        <v>27.950000000000003</v>
      </c>
      <c r="O27" s="125">
        <f>SUM(O24:O26)</f>
        <v>141</v>
      </c>
      <c r="P27" s="602">
        <f>SUM(P24:P26)</f>
        <v>207</v>
      </c>
      <c r="Q27" s="125">
        <f t="shared" si="3"/>
        <v>146.5</v>
      </c>
      <c r="R27" s="602">
        <f>SUM(R24:R26)</f>
        <v>207</v>
      </c>
      <c r="S27" s="133">
        <f aca="true" t="shared" si="4" ref="S27:X27">SUM(S24:S25)</f>
        <v>0.2</v>
      </c>
      <c r="T27" s="134">
        <f t="shared" si="4"/>
        <v>0.4</v>
      </c>
      <c r="U27" s="133">
        <f t="shared" si="4"/>
        <v>0.2</v>
      </c>
      <c r="V27" s="134">
        <f t="shared" si="4"/>
        <v>0.4</v>
      </c>
      <c r="W27" s="133">
        <f t="shared" si="4"/>
        <v>0.2</v>
      </c>
      <c r="X27" s="134">
        <f t="shared" si="4"/>
        <v>0.4</v>
      </c>
      <c r="Y27" s="339">
        <f>AVERAGE(Q27:R27)</f>
        <v>176.75</v>
      </c>
    </row>
    <row r="28" spans="1:25" ht="15.75" customHeight="1">
      <c r="A28" s="84"/>
      <c r="B28" s="181" t="s">
        <v>53</v>
      </c>
      <c r="C28" s="128"/>
      <c r="D28" s="129"/>
      <c r="E28" s="123"/>
      <c r="F28" s="132"/>
      <c r="G28" s="131"/>
      <c r="H28" s="130"/>
      <c r="I28" s="131"/>
      <c r="J28" s="130"/>
      <c r="K28" s="131"/>
      <c r="L28" s="130"/>
      <c r="M28" s="131"/>
      <c r="N28" s="130"/>
      <c r="O28" s="131"/>
      <c r="P28" s="124"/>
      <c r="Q28" s="131"/>
      <c r="R28" s="124"/>
      <c r="S28" s="123"/>
      <c r="T28" s="132"/>
      <c r="U28" s="123"/>
      <c r="V28" s="132"/>
      <c r="W28" s="123"/>
      <c r="X28" s="132"/>
      <c r="Y28" s="335"/>
    </row>
    <row r="29" spans="1:25" ht="30" customHeight="1">
      <c r="A29" s="80" t="s">
        <v>72</v>
      </c>
      <c r="B29" s="146" t="s">
        <v>114</v>
      </c>
      <c r="C29" s="60">
        <v>40</v>
      </c>
      <c r="D29" s="61">
        <v>60</v>
      </c>
      <c r="E29" s="51">
        <v>3.5</v>
      </c>
      <c r="F29" s="52">
        <v>5.25</v>
      </c>
      <c r="G29" s="34"/>
      <c r="H29" s="35"/>
      <c r="I29" s="34">
        <v>2.5</v>
      </c>
      <c r="J29" s="35">
        <v>3.5</v>
      </c>
      <c r="K29" s="34">
        <v>2.5</v>
      </c>
      <c r="L29" s="35">
        <v>3.5</v>
      </c>
      <c r="M29" s="34">
        <v>1.64</v>
      </c>
      <c r="N29" s="35">
        <v>2.46</v>
      </c>
      <c r="O29" s="45">
        <v>36</v>
      </c>
      <c r="P29" s="46">
        <v>54</v>
      </c>
      <c r="Q29" s="45">
        <v>36</v>
      </c>
      <c r="R29" s="46">
        <v>54</v>
      </c>
      <c r="S29" s="51">
        <v>3.5</v>
      </c>
      <c r="T29" s="52">
        <v>5.25</v>
      </c>
      <c r="U29" s="51">
        <v>3.5</v>
      </c>
      <c r="V29" s="52">
        <v>5.25</v>
      </c>
      <c r="W29" s="51">
        <v>3.5</v>
      </c>
      <c r="X29" s="52">
        <v>5.25</v>
      </c>
      <c r="Y29" s="335"/>
    </row>
    <row r="30" spans="1:25" ht="27.75" customHeight="1">
      <c r="A30" s="80" t="s">
        <v>64</v>
      </c>
      <c r="B30" s="76" t="s">
        <v>99</v>
      </c>
      <c r="C30" s="65" t="s">
        <v>57</v>
      </c>
      <c r="D30" s="66" t="s">
        <v>80</v>
      </c>
      <c r="E30" s="42">
        <v>7.25</v>
      </c>
      <c r="F30" s="43">
        <v>8.7</v>
      </c>
      <c r="G30" s="31">
        <v>2.6</v>
      </c>
      <c r="H30" s="32">
        <v>3.27</v>
      </c>
      <c r="I30" s="31">
        <v>6.59</v>
      </c>
      <c r="J30" s="32">
        <v>8.24</v>
      </c>
      <c r="K30" s="31">
        <v>6.59</v>
      </c>
      <c r="L30" s="32">
        <v>8.24</v>
      </c>
      <c r="M30" s="31">
        <v>16.1</v>
      </c>
      <c r="N30" s="32">
        <v>19.33</v>
      </c>
      <c r="O30" s="42">
        <v>187</v>
      </c>
      <c r="P30" s="43">
        <v>225</v>
      </c>
      <c r="Q30" s="42">
        <v>187</v>
      </c>
      <c r="R30" s="43">
        <v>225</v>
      </c>
      <c r="S30" s="42">
        <v>7.25</v>
      </c>
      <c r="T30" s="43">
        <v>8.7</v>
      </c>
      <c r="U30" s="42">
        <v>7.25</v>
      </c>
      <c r="V30" s="43">
        <v>8.7</v>
      </c>
      <c r="W30" s="42">
        <v>7.25</v>
      </c>
      <c r="X30" s="43">
        <v>8.7</v>
      </c>
      <c r="Y30" s="335"/>
    </row>
    <row r="31" spans="1:25" ht="20.25" customHeight="1">
      <c r="A31" s="79">
        <v>1</v>
      </c>
      <c r="B31" s="74" t="s">
        <v>47</v>
      </c>
      <c r="C31" s="54" t="s">
        <v>78</v>
      </c>
      <c r="D31" s="55" t="s">
        <v>55</v>
      </c>
      <c r="E31" s="42"/>
      <c r="F31" s="43"/>
      <c r="G31" s="31">
        <v>2.07</v>
      </c>
      <c r="H31" s="32">
        <v>0.04</v>
      </c>
      <c r="I31" s="31">
        <v>3.32</v>
      </c>
      <c r="J31" s="32">
        <v>5.4</v>
      </c>
      <c r="K31" s="31">
        <v>3.32</v>
      </c>
      <c r="L31" s="32">
        <v>5.4</v>
      </c>
      <c r="M31" s="31">
        <v>14.84</v>
      </c>
      <c r="N31" s="32">
        <v>19.77</v>
      </c>
      <c r="O31" s="42">
        <v>95</v>
      </c>
      <c r="P31" s="43">
        <v>115</v>
      </c>
      <c r="Q31" s="42">
        <v>95</v>
      </c>
      <c r="R31" s="43">
        <v>115</v>
      </c>
      <c r="S31" s="42"/>
      <c r="T31" s="43"/>
      <c r="U31" s="42"/>
      <c r="V31" s="43"/>
      <c r="W31" s="42"/>
      <c r="X31" s="43"/>
      <c r="Y31" s="335"/>
    </row>
    <row r="32" spans="1:25" ht="15" customHeight="1">
      <c r="A32" s="79">
        <v>392</v>
      </c>
      <c r="B32" s="74" t="s">
        <v>49</v>
      </c>
      <c r="C32" s="67">
        <v>170</v>
      </c>
      <c r="D32" s="61">
        <v>200</v>
      </c>
      <c r="E32" s="42">
        <v>0.015</v>
      </c>
      <c r="F32" s="43">
        <v>0.02</v>
      </c>
      <c r="G32" s="31"/>
      <c r="H32" s="32"/>
      <c r="I32" s="36">
        <v>0.02</v>
      </c>
      <c r="J32" s="37">
        <v>0.02</v>
      </c>
      <c r="K32" s="36">
        <v>0.02</v>
      </c>
      <c r="L32" s="37">
        <v>0.02</v>
      </c>
      <c r="M32" s="36">
        <v>7.9</v>
      </c>
      <c r="N32" s="37">
        <v>9.32</v>
      </c>
      <c r="O32" s="36">
        <v>32</v>
      </c>
      <c r="P32" s="48">
        <v>37</v>
      </c>
      <c r="Q32" s="36">
        <v>32</v>
      </c>
      <c r="R32" s="48">
        <v>37</v>
      </c>
      <c r="S32" s="42">
        <v>0.015</v>
      </c>
      <c r="T32" s="43">
        <v>0.02</v>
      </c>
      <c r="U32" s="42">
        <v>0.015</v>
      </c>
      <c r="V32" s="43">
        <v>0.02</v>
      </c>
      <c r="W32" s="42">
        <v>0.015</v>
      </c>
      <c r="X32" s="43">
        <v>0.02</v>
      </c>
      <c r="Y32" s="335"/>
    </row>
    <row r="33" spans="1:25" ht="15" customHeight="1" thickBot="1">
      <c r="A33" s="81"/>
      <c r="B33" s="144"/>
      <c r="C33" s="712" t="s">
        <v>6</v>
      </c>
      <c r="D33" s="695"/>
      <c r="E33" s="139">
        <f>SUM(E29:E32)</f>
        <v>10.765</v>
      </c>
      <c r="F33" s="330">
        <f>SUM(F29:F32)</f>
        <v>13.969999999999999</v>
      </c>
      <c r="G33" s="139">
        <f aca="true" t="shared" si="5" ref="G33:X33">SUM(G29:G32)</f>
        <v>4.67</v>
      </c>
      <c r="H33" s="330">
        <f t="shared" si="5"/>
        <v>3.31</v>
      </c>
      <c r="I33" s="139">
        <f t="shared" si="5"/>
        <v>12.43</v>
      </c>
      <c r="J33" s="330">
        <f t="shared" si="5"/>
        <v>17.16</v>
      </c>
      <c r="K33" s="139">
        <f>SUM(K29:K32)</f>
        <v>12.43</v>
      </c>
      <c r="L33" s="330">
        <f>SUM(L29:L32)</f>
        <v>17.16</v>
      </c>
      <c r="M33" s="139">
        <f t="shared" si="5"/>
        <v>40.48</v>
      </c>
      <c r="N33" s="330">
        <f t="shared" si="5"/>
        <v>50.88</v>
      </c>
      <c r="O33" s="139">
        <f>SUM(O29:O32)</f>
        <v>350</v>
      </c>
      <c r="P33" s="330">
        <f>SUM(P29:P32)</f>
        <v>431</v>
      </c>
      <c r="Q33" s="139">
        <f t="shared" si="5"/>
        <v>350</v>
      </c>
      <c r="R33" s="330">
        <f t="shared" si="5"/>
        <v>431</v>
      </c>
      <c r="S33" s="139">
        <f>SUM(S29:S32)</f>
        <v>10.765</v>
      </c>
      <c r="T33" s="330">
        <f>SUM(T29:T32)</f>
        <v>13.969999999999999</v>
      </c>
      <c r="U33" s="139">
        <f>SUM(U29:U32)</f>
        <v>10.765</v>
      </c>
      <c r="V33" s="330">
        <f>SUM(V29:V32)</f>
        <v>13.969999999999999</v>
      </c>
      <c r="W33" s="139">
        <f t="shared" si="5"/>
        <v>10.765</v>
      </c>
      <c r="X33" s="330">
        <f t="shared" si="5"/>
        <v>13.969999999999999</v>
      </c>
      <c r="Y33" s="338">
        <f>AVERAGE(Q33:R33)</f>
        <v>390.5</v>
      </c>
    </row>
    <row r="34" spans="1:25" ht="16.5" customHeight="1" thickBot="1">
      <c r="A34" s="135"/>
      <c r="B34" s="147"/>
      <c r="C34" s="750" t="s">
        <v>15</v>
      </c>
      <c r="D34" s="718"/>
      <c r="E34" s="136">
        <f>SUM(E11+E14+E22+E27+E33)</f>
        <v>16.995</v>
      </c>
      <c r="F34" s="138">
        <f>SUM(F11+F14+F22+F27+F33)</f>
        <v>22.25</v>
      </c>
      <c r="G34" s="136">
        <f aca="true" t="shared" si="6" ref="G34:X34">SUM(G11+G14+G22+G27+G33)</f>
        <v>17.115000000000002</v>
      </c>
      <c r="H34" s="137">
        <f t="shared" si="6"/>
        <v>19.929999999999996</v>
      </c>
      <c r="I34" s="136">
        <f t="shared" si="6"/>
        <v>31.419999999999998</v>
      </c>
      <c r="J34" s="137">
        <f t="shared" si="6"/>
        <v>42.879999999999995</v>
      </c>
      <c r="K34" s="136">
        <f>SUM(K11+K14+K22+K27+K33)</f>
        <v>31.322499999999998</v>
      </c>
      <c r="L34" s="137">
        <f t="shared" si="6"/>
        <v>42.879999999999995</v>
      </c>
      <c r="M34" s="136">
        <f t="shared" si="6"/>
        <v>130.94</v>
      </c>
      <c r="N34" s="137">
        <f t="shared" si="6"/>
        <v>170.35000000000002</v>
      </c>
      <c r="O34" s="170">
        <f>SUM(O11+O14+O22+O27+O33)</f>
        <v>935</v>
      </c>
      <c r="P34" s="171">
        <f>SUM(P11+P14+P22+P27+P33)</f>
        <v>1213</v>
      </c>
      <c r="Q34" s="170">
        <f t="shared" si="6"/>
        <v>940.5</v>
      </c>
      <c r="R34" s="171">
        <f t="shared" si="6"/>
        <v>1213</v>
      </c>
      <c r="S34" s="136">
        <f>SUM(S11+S14+S22+S27+S33)</f>
        <v>15.965</v>
      </c>
      <c r="T34" s="138">
        <f>SUM(T11+T14+T22+T27+T33)</f>
        <v>21.02</v>
      </c>
      <c r="U34" s="136">
        <f>SUM(U11+U14+U22+U27+U33)</f>
        <v>15.965</v>
      </c>
      <c r="V34" s="138">
        <f>SUM(V11+V14+V22+V27+V33)</f>
        <v>21.02</v>
      </c>
      <c r="W34" s="136">
        <f t="shared" si="6"/>
        <v>15.965</v>
      </c>
      <c r="X34" s="138">
        <f t="shared" si="6"/>
        <v>21.02</v>
      </c>
      <c r="Y34" s="337">
        <f>AVERAGE(Q34:R34)</f>
        <v>1076.75</v>
      </c>
    </row>
    <row r="35" spans="1:25" ht="15" customHeight="1" thickBot="1">
      <c r="A35" s="741"/>
      <c r="B35" s="687"/>
      <c r="C35" s="687"/>
      <c r="D35" s="687"/>
      <c r="E35" s="687"/>
      <c r="F35" s="687"/>
      <c r="G35" s="687"/>
      <c r="H35" s="687"/>
      <c r="I35" s="687"/>
      <c r="J35" s="687"/>
      <c r="K35" s="687"/>
      <c r="L35" s="687"/>
      <c r="M35" s="687"/>
      <c r="N35" s="687"/>
      <c r="O35" s="687"/>
      <c r="P35" s="687"/>
      <c r="Q35" s="687"/>
      <c r="R35" s="687"/>
      <c r="S35" s="687"/>
      <c r="T35" s="687"/>
      <c r="U35" s="687"/>
      <c r="V35" s="687"/>
      <c r="W35" s="687"/>
      <c r="X35" s="742"/>
      <c r="Y35" s="335"/>
    </row>
    <row r="36" spans="1:25" ht="30.75" customHeight="1">
      <c r="A36" s="86"/>
      <c r="B36" s="689" t="s">
        <v>26</v>
      </c>
      <c r="C36" s="690"/>
      <c r="D36" s="691"/>
      <c r="E36" s="667">
        <v>45</v>
      </c>
      <c r="F36" s="667">
        <v>50</v>
      </c>
      <c r="G36" s="667">
        <v>0.8</v>
      </c>
      <c r="H36" s="667">
        <v>0.9</v>
      </c>
      <c r="I36" s="667">
        <v>0.9</v>
      </c>
      <c r="J36" s="667">
        <v>1</v>
      </c>
      <c r="K36" s="667">
        <v>450</v>
      </c>
      <c r="L36" s="668">
        <v>500</v>
      </c>
      <c r="M36" s="667">
        <v>10</v>
      </c>
      <c r="N36" s="668">
        <v>10</v>
      </c>
      <c r="O36" s="668">
        <v>800</v>
      </c>
      <c r="P36" s="669">
        <v>900</v>
      </c>
      <c r="Q36" s="668">
        <v>700</v>
      </c>
      <c r="R36" s="669">
        <v>800</v>
      </c>
      <c r="S36" s="667">
        <v>80</v>
      </c>
      <c r="T36" s="667">
        <v>200</v>
      </c>
      <c r="U36" s="667">
        <v>10</v>
      </c>
      <c r="V36" s="667">
        <v>10</v>
      </c>
      <c r="W36" s="669">
        <v>1.4</v>
      </c>
      <c r="X36" s="670">
        <v>2</v>
      </c>
      <c r="Y36" s="335"/>
    </row>
    <row r="37" spans="1:25" ht="18.75" customHeight="1" thickBot="1">
      <c r="A37" s="92"/>
      <c r="B37" s="93" t="s">
        <v>28</v>
      </c>
      <c r="C37" s="692">
        <v>100</v>
      </c>
      <c r="D37" s="693"/>
      <c r="E37" s="557">
        <f>E34*C37/E36-C37</f>
        <v>-62.233333333333334</v>
      </c>
      <c r="F37" s="557">
        <f>F34*C37/F36-C37</f>
        <v>-55.5</v>
      </c>
      <c r="G37" s="557">
        <f>G34*C37/G36-C37</f>
        <v>2039.375</v>
      </c>
      <c r="H37" s="557">
        <f>H34*C37/H36-C37</f>
        <v>2114.444444444444</v>
      </c>
      <c r="I37" s="557">
        <f>I34*C37/I36-C37</f>
        <v>3391.111111111111</v>
      </c>
      <c r="J37" s="557">
        <f>J34*C37/J36-C37</f>
        <v>4188</v>
      </c>
      <c r="K37" s="557">
        <f>K34*A37/K36-A37</f>
        <v>0</v>
      </c>
      <c r="L37" s="558">
        <f>L34*A37/L36-A37</f>
        <v>0</v>
      </c>
      <c r="M37" s="557">
        <f>M34*C37/M36-C37</f>
        <v>1209.4</v>
      </c>
      <c r="N37" s="558">
        <f>N34*C37/N36-C37</f>
        <v>1603.5000000000005</v>
      </c>
      <c r="O37" s="557">
        <f>O34*A37/O36-A37</f>
        <v>0</v>
      </c>
      <c r="P37" s="557">
        <f>P34*A37/P36-A37</f>
        <v>0</v>
      </c>
      <c r="Q37" s="557">
        <f>Q34*C37/Q36-C37</f>
        <v>34.35714285714286</v>
      </c>
      <c r="R37" s="557">
        <f>R34*C37/R36-C37</f>
        <v>51.625</v>
      </c>
      <c r="S37" s="557">
        <f>S34*Q37/S36-Q37</f>
        <v>-27.500745535714287</v>
      </c>
      <c r="T37" s="557">
        <f>T34*Q37/T36-Q37</f>
        <v>-30.746207142857145</v>
      </c>
      <c r="U37" s="557">
        <f>U34*S37/U36-S37</f>
        <v>-16.404194712053574</v>
      </c>
      <c r="V37" s="557">
        <f>V34*S37/V36-S37</f>
        <v>-30.30582158035714</v>
      </c>
      <c r="W37" s="557">
        <f>W34*C37/W36-C37</f>
        <v>1040.357142857143</v>
      </c>
      <c r="X37" s="559">
        <f>X34*C37/X36-C37</f>
        <v>951</v>
      </c>
      <c r="Y37" s="335"/>
    </row>
    <row r="38" spans="6:13" ht="12.75">
      <c r="F38" s="1"/>
      <c r="G38" s="1"/>
      <c r="H38" s="1"/>
      <c r="I38" s="1"/>
      <c r="J38" s="10"/>
      <c r="K38" s="10"/>
      <c r="L38" s="10"/>
      <c r="M38" s="10"/>
    </row>
    <row r="42" spans="2:24" ht="16.5" thickBot="1">
      <c r="B42" s="5"/>
      <c r="C42" s="5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</row>
    <row r="43" spans="1:25" ht="13.5" thickBot="1">
      <c r="A43" s="83" t="s">
        <v>304</v>
      </c>
      <c r="B43" s="82" t="s">
        <v>22</v>
      </c>
      <c r="C43" s="725" t="s">
        <v>23</v>
      </c>
      <c r="D43" s="720"/>
      <c r="E43" s="770" t="s">
        <v>297</v>
      </c>
      <c r="F43" s="734"/>
      <c r="G43" s="734"/>
      <c r="H43" s="734"/>
      <c r="I43" s="734"/>
      <c r="J43" s="734"/>
      <c r="K43" s="734"/>
      <c r="L43" s="734"/>
      <c r="M43" s="734"/>
      <c r="N43" s="735"/>
      <c r="O43" s="380"/>
      <c r="P43" s="380"/>
      <c r="Q43" s="764" t="s">
        <v>298</v>
      </c>
      <c r="R43" s="765"/>
      <c r="S43" s="765"/>
      <c r="T43" s="765"/>
      <c r="U43" s="765"/>
      <c r="V43" s="765"/>
      <c r="W43" s="765"/>
      <c r="X43" s="766"/>
      <c r="Y43" s="335"/>
    </row>
    <row r="44" spans="1:25" ht="13.5" customHeight="1" thickBot="1">
      <c r="A44" s="674" t="s">
        <v>61</v>
      </c>
      <c r="B44" s="675"/>
      <c r="C44" s="363"/>
      <c r="D44" s="364"/>
      <c r="E44" s="733" t="s">
        <v>292</v>
      </c>
      <c r="F44" s="762"/>
      <c r="G44" s="763" t="s">
        <v>293</v>
      </c>
      <c r="H44" s="762"/>
      <c r="I44" s="736" t="s">
        <v>294</v>
      </c>
      <c r="J44" s="767"/>
      <c r="K44" s="768" t="s">
        <v>295</v>
      </c>
      <c r="L44" s="769"/>
      <c r="M44" s="736" t="s">
        <v>296</v>
      </c>
      <c r="N44" s="767"/>
      <c r="O44" s="768" t="s">
        <v>299</v>
      </c>
      <c r="P44" s="769"/>
      <c r="Q44" s="761" t="s">
        <v>300</v>
      </c>
      <c r="R44" s="762"/>
      <c r="S44" s="761" t="s">
        <v>301</v>
      </c>
      <c r="T44" s="762"/>
      <c r="U44" s="763" t="s">
        <v>302</v>
      </c>
      <c r="V44" s="762"/>
      <c r="W44" s="761" t="s">
        <v>303</v>
      </c>
      <c r="X44" s="762"/>
      <c r="Y44" s="335"/>
    </row>
    <row r="45" spans="1:25" ht="13.5" thickBot="1">
      <c r="A45" s="676"/>
      <c r="B45" s="677"/>
      <c r="C45" s="72" t="s">
        <v>86</v>
      </c>
      <c r="D45" s="71" t="s">
        <v>87</v>
      </c>
      <c r="E45" s="70" t="s">
        <v>86</v>
      </c>
      <c r="F45" s="71" t="s">
        <v>87</v>
      </c>
      <c r="G45" s="72" t="s">
        <v>86</v>
      </c>
      <c r="H45" s="71" t="s">
        <v>87</v>
      </c>
      <c r="I45" s="70" t="s">
        <v>86</v>
      </c>
      <c r="J45" s="71" t="s">
        <v>87</v>
      </c>
      <c r="K45" s="70" t="s">
        <v>86</v>
      </c>
      <c r="L45" s="71" t="s">
        <v>87</v>
      </c>
      <c r="M45" s="70" t="s">
        <v>86</v>
      </c>
      <c r="N45" s="71" t="s">
        <v>87</v>
      </c>
      <c r="O45" s="70" t="s">
        <v>86</v>
      </c>
      <c r="P45" s="71" t="s">
        <v>87</v>
      </c>
      <c r="Q45" s="70" t="s">
        <v>86</v>
      </c>
      <c r="R45" s="71" t="s">
        <v>87</v>
      </c>
      <c r="S45" s="70" t="s">
        <v>86</v>
      </c>
      <c r="T45" s="71" t="s">
        <v>87</v>
      </c>
      <c r="U45" s="70" t="s">
        <v>86</v>
      </c>
      <c r="V45" s="71" t="s">
        <v>87</v>
      </c>
      <c r="W45" s="70" t="s">
        <v>86</v>
      </c>
      <c r="X45" s="71" t="s">
        <v>87</v>
      </c>
      <c r="Y45" s="335"/>
    </row>
    <row r="46" spans="1:25" ht="15.75">
      <c r="A46" s="665"/>
      <c r="B46" s="666" t="s">
        <v>0</v>
      </c>
      <c r="C46" s="119"/>
      <c r="D46" s="120"/>
      <c r="E46" s="123"/>
      <c r="F46" s="124"/>
      <c r="G46" s="121"/>
      <c r="H46" s="122"/>
      <c r="I46" s="121"/>
      <c r="J46" s="122"/>
      <c r="K46" s="121"/>
      <c r="L46" s="122"/>
      <c r="M46" s="121"/>
      <c r="N46" s="122"/>
      <c r="O46" s="121"/>
      <c r="P46" s="122"/>
      <c r="Q46" s="121"/>
      <c r="R46" s="122"/>
      <c r="S46" s="123"/>
      <c r="T46" s="124"/>
      <c r="U46" s="123"/>
      <c r="V46" s="124"/>
      <c r="W46" s="123"/>
      <c r="X46" s="124"/>
      <c r="Y46" s="335"/>
    </row>
    <row r="47" spans="1:25" ht="12.75">
      <c r="A47" s="662"/>
      <c r="B47" s="663" t="s">
        <v>143</v>
      </c>
      <c r="C47" s="58">
        <v>30</v>
      </c>
      <c r="D47" s="59">
        <v>40</v>
      </c>
      <c r="E47" s="664">
        <v>1.03</v>
      </c>
      <c r="F47" s="47">
        <v>1.23</v>
      </c>
      <c r="G47" s="213">
        <v>3.53</v>
      </c>
      <c r="H47" s="214">
        <v>3.68</v>
      </c>
      <c r="I47" s="213">
        <v>5.9</v>
      </c>
      <c r="J47" s="214">
        <v>7.86</v>
      </c>
      <c r="K47" s="213">
        <v>5.9</v>
      </c>
      <c r="L47" s="214">
        <v>7.86</v>
      </c>
      <c r="M47" s="213">
        <v>21.6</v>
      </c>
      <c r="N47" s="214">
        <v>28.8</v>
      </c>
      <c r="O47" s="213">
        <v>150</v>
      </c>
      <c r="P47" s="214">
        <v>200</v>
      </c>
      <c r="Q47" s="213">
        <v>150</v>
      </c>
      <c r="R47" s="214">
        <v>200</v>
      </c>
      <c r="S47" s="664">
        <v>1.03</v>
      </c>
      <c r="T47" s="47">
        <v>1.23</v>
      </c>
      <c r="U47" s="664">
        <v>1.03</v>
      </c>
      <c r="V47" s="47">
        <v>1.23</v>
      </c>
      <c r="W47" s="664">
        <v>1.03</v>
      </c>
      <c r="X47" s="47">
        <v>1.23</v>
      </c>
      <c r="Y47" s="335"/>
    </row>
    <row r="48" spans="1:25" ht="12.75">
      <c r="A48" s="79">
        <v>240</v>
      </c>
      <c r="B48" s="20" t="s">
        <v>176</v>
      </c>
      <c r="C48" s="98" t="s">
        <v>185</v>
      </c>
      <c r="D48" s="99" t="s">
        <v>174</v>
      </c>
      <c r="E48" s="49"/>
      <c r="F48" s="50"/>
      <c r="G48" s="31">
        <v>0.04</v>
      </c>
      <c r="H48" s="32">
        <v>0.04</v>
      </c>
      <c r="I48" s="31">
        <v>0.23</v>
      </c>
      <c r="J48" s="32">
        <v>0.27</v>
      </c>
      <c r="K48" s="31">
        <v>0.23</v>
      </c>
      <c r="L48" s="32">
        <v>0.27</v>
      </c>
      <c r="M48" s="31">
        <v>11.68</v>
      </c>
      <c r="N48" s="32">
        <v>14.01</v>
      </c>
      <c r="O48" s="42">
        <v>53</v>
      </c>
      <c r="P48" s="43">
        <v>64</v>
      </c>
      <c r="Q48" s="42">
        <v>53</v>
      </c>
      <c r="R48" s="43">
        <v>64</v>
      </c>
      <c r="S48" s="49"/>
      <c r="T48" s="50"/>
      <c r="U48" s="49"/>
      <c r="V48" s="50"/>
      <c r="W48" s="49"/>
      <c r="X48" s="50"/>
      <c r="Y48" s="335"/>
    </row>
    <row r="49" spans="1:25" ht="12.75">
      <c r="A49" s="79">
        <v>701</v>
      </c>
      <c r="B49" s="74" t="s">
        <v>33</v>
      </c>
      <c r="C49" s="56">
        <v>30</v>
      </c>
      <c r="D49" s="57">
        <v>40</v>
      </c>
      <c r="E49" s="49"/>
      <c r="F49" s="50"/>
      <c r="G49" s="31">
        <v>1.56</v>
      </c>
      <c r="H49" s="32">
        <v>2.6</v>
      </c>
      <c r="I49" s="31">
        <v>1.52</v>
      </c>
      <c r="J49" s="32">
        <v>2.53</v>
      </c>
      <c r="K49" s="31">
        <v>1.52</v>
      </c>
      <c r="L49" s="32">
        <v>2.53</v>
      </c>
      <c r="M49" s="31">
        <v>0</v>
      </c>
      <c r="N49" s="32">
        <v>0</v>
      </c>
      <c r="O49" s="42">
        <v>21</v>
      </c>
      <c r="P49" s="43">
        <v>35</v>
      </c>
      <c r="Q49" s="42">
        <v>21</v>
      </c>
      <c r="R49" s="43">
        <v>35</v>
      </c>
      <c r="S49" s="49"/>
      <c r="T49" s="50"/>
      <c r="U49" s="49"/>
      <c r="V49" s="50"/>
      <c r="W49" s="49"/>
      <c r="X49" s="50"/>
      <c r="Y49" s="335"/>
    </row>
    <row r="50" spans="1:25" ht="12.75">
      <c r="A50" s="79">
        <v>395</v>
      </c>
      <c r="B50" s="20" t="s">
        <v>13</v>
      </c>
      <c r="C50" s="64">
        <v>170</v>
      </c>
      <c r="D50" s="57">
        <v>200</v>
      </c>
      <c r="E50" s="42">
        <v>0.2</v>
      </c>
      <c r="F50" s="43">
        <v>0.6</v>
      </c>
      <c r="G50" s="31">
        <v>4.04</v>
      </c>
      <c r="H50" s="32">
        <v>4.76</v>
      </c>
      <c r="I50" s="31">
        <v>3.92</v>
      </c>
      <c r="J50" s="32">
        <v>4.61</v>
      </c>
      <c r="K50" s="31">
        <v>3.92</v>
      </c>
      <c r="L50" s="32">
        <v>4.61</v>
      </c>
      <c r="M50" s="31">
        <v>15.79</v>
      </c>
      <c r="N50" s="32">
        <v>17.66</v>
      </c>
      <c r="O50" s="42">
        <v>100</v>
      </c>
      <c r="P50" s="43">
        <v>120</v>
      </c>
      <c r="Q50" s="42">
        <v>100</v>
      </c>
      <c r="R50" s="43">
        <v>120</v>
      </c>
      <c r="S50" s="42">
        <v>0.2</v>
      </c>
      <c r="T50" s="43">
        <v>0.6</v>
      </c>
      <c r="U50" s="42">
        <v>0.2</v>
      </c>
      <c r="V50" s="43">
        <v>0.6</v>
      </c>
      <c r="W50" s="42">
        <v>0.2</v>
      </c>
      <c r="X50" s="43">
        <v>0.6</v>
      </c>
      <c r="Y50" s="335"/>
    </row>
    <row r="51" spans="1:25" ht="13.5" thickBot="1">
      <c r="A51" s="81"/>
      <c r="B51" s="81"/>
      <c r="C51" s="712" t="s">
        <v>6</v>
      </c>
      <c r="D51" s="695"/>
      <c r="E51" s="125">
        <f aca="true" t="shared" si="7" ref="E51:X51">SUM(E47:E50)</f>
        <v>1.23</v>
      </c>
      <c r="F51" s="331">
        <f t="shared" si="7"/>
        <v>1.83</v>
      </c>
      <c r="G51" s="125">
        <f t="shared" si="7"/>
        <v>9.17</v>
      </c>
      <c r="H51" s="226">
        <f t="shared" si="7"/>
        <v>11.08</v>
      </c>
      <c r="I51" s="125">
        <f t="shared" si="7"/>
        <v>11.57</v>
      </c>
      <c r="J51" s="226">
        <f t="shared" si="7"/>
        <v>15.27</v>
      </c>
      <c r="K51" s="125">
        <f t="shared" si="7"/>
        <v>11.57</v>
      </c>
      <c r="L51" s="226">
        <f t="shared" si="7"/>
        <v>15.27</v>
      </c>
      <c r="M51" s="125">
        <f t="shared" si="7"/>
        <v>49.07</v>
      </c>
      <c r="N51" s="226">
        <f t="shared" si="7"/>
        <v>60.47</v>
      </c>
      <c r="O51" s="125">
        <f t="shared" si="7"/>
        <v>324</v>
      </c>
      <c r="P51" s="226">
        <f t="shared" si="7"/>
        <v>419</v>
      </c>
      <c r="Q51" s="125">
        <f t="shared" si="7"/>
        <v>324</v>
      </c>
      <c r="R51" s="226">
        <f t="shared" si="7"/>
        <v>419</v>
      </c>
      <c r="S51" s="125">
        <f t="shared" si="7"/>
        <v>1.23</v>
      </c>
      <c r="T51" s="331">
        <f t="shared" si="7"/>
        <v>1.83</v>
      </c>
      <c r="U51" s="125">
        <f t="shared" si="7"/>
        <v>1.23</v>
      </c>
      <c r="V51" s="331">
        <f t="shared" si="7"/>
        <v>1.83</v>
      </c>
      <c r="W51" s="125">
        <f t="shared" si="7"/>
        <v>1.23</v>
      </c>
      <c r="X51" s="331">
        <f t="shared" si="7"/>
        <v>1.83</v>
      </c>
      <c r="Y51" s="336">
        <f>AVERAGE(Q51:R51)</f>
        <v>371.5</v>
      </c>
    </row>
    <row r="52" spans="1:25" ht="15.75">
      <c r="A52" s="84"/>
      <c r="B52" s="183" t="s">
        <v>1</v>
      </c>
      <c r="C52" s="128"/>
      <c r="D52" s="129"/>
      <c r="E52" s="42"/>
      <c r="F52" s="43"/>
      <c r="G52" s="31"/>
      <c r="H52" s="32"/>
      <c r="I52" s="31"/>
      <c r="J52" s="32"/>
      <c r="K52" s="31"/>
      <c r="L52" s="32"/>
      <c r="M52" s="31"/>
      <c r="N52" s="32"/>
      <c r="O52" s="42"/>
      <c r="P52" s="43"/>
      <c r="Q52" s="42"/>
      <c r="R52" s="43"/>
      <c r="S52" s="42"/>
      <c r="T52" s="43"/>
      <c r="U52" s="42"/>
      <c r="V52" s="43"/>
      <c r="W52" s="42"/>
      <c r="X52" s="43"/>
      <c r="Y52" s="335"/>
    </row>
    <row r="53" spans="1:25" ht="12.75">
      <c r="A53" s="79"/>
      <c r="B53" s="75" t="s">
        <v>142</v>
      </c>
      <c r="C53" s="104">
        <v>100</v>
      </c>
      <c r="D53" s="57">
        <v>90</v>
      </c>
      <c r="E53" s="42">
        <v>7.6</v>
      </c>
      <c r="F53" s="43">
        <v>7.7</v>
      </c>
      <c r="G53" s="31"/>
      <c r="H53" s="32"/>
      <c r="I53" s="31">
        <v>0.41</v>
      </c>
      <c r="J53" s="32">
        <v>0.41</v>
      </c>
      <c r="K53" s="31">
        <v>0.41</v>
      </c>
      <c r="L53" s="32">
        <v>0.41</v>
      </c>
      <c r="M53" s="31">
        <v>20.26</v>
      </c>
      <c r="N53" s="32">
        <v>22.26</v>
      </c>
      <c r="O53" s="42">
        <v>79</v>
      </c>
      <c r="P53" s="43">
        <v>79</v>
      </c>
      <c r="Q53" s="42">
        <v>79</v>
      </c>
      <c r="R53" s="43">
        <v>79</v>
      </c>
      <c r="S53" s="42">
        <v>7.6</v>
      </c>
      <c r="T53" s="43">
        <v>7.7</v>
      </c>
      <c r="U53" s="42">
        <v>7.6</v>
      </c>
      <c r="V53" s="43">
        <v>7.7</v>
      </c>
      <c r="W53" s="42">
        <v>7.6</v>
      </c>
      <c r="X53" s="43">
        <v>7.7</v>
      </c>
      <c r="Y53" s="335"/>
    </row>
    <row r="54" spans="1:25" ht="13.5" thickBot="1">
      <c r="A54" s="81"/>
      <c r="B54" s="81"/>
      <c r="C54" s="712" t="s">
        <v>6</v>
      </c>
      <c r="D54" s="695"/>
      <c r="E54" s="125">
        <f>SUM(E53)</f>
        <v>7.6</v>
      </c>
      <c r="F54" s="126">
        <f>SUM(F53)</f>
        <v>7.7</v>
      </c>
      <c r="G54" s="125"/>
      <c r="H54" s="126"/>
      <c r="I54" s="125">
        <f aca="true" t="shared" si="8" ref="I54:O54">SUM(I53)</f>
        <v>0.41</v>
      </c>
      <c r="J54" s="126">
        <f t="shared" si="8"/>
        <v>0.41</v>
      </c>
      <c r="K54" s="125">
        <f t="shared" si="8"/>
        <v>0.41</v>
      </c>
      <c r="L54" s="126">
        <f t="shared" si="8"/>
        <v>0.41</v>
      </c>
      <c r="M54" s="328">
        <f t="shared" si="8"/>
        <v>20.26</v>
      </c>
      <c r="N54" s="329">
        <f t="shared" si="8"/>
        <v>22.26</v>
      </c>
      <c r="O54" s="328">
        <f t="shared" si="8"/>
        <v>79</v>
      </c>
      <c r="P54" s="329">
        <f>SUM(P53)</f>
        <v>79</v>
      </c>
      <c r="Q54" s="328">
        <f>SUM(Q53)</f>
        <v>79</v>
      </c>
      <c r="R54" s="329">
        <f>SUM(R53)</f>
        <v>79</v>
      </c>
      <c r="S54" s="125">
        <f aca="true" t="shared" si="9" ref="S54:X54">SUM(S53)</f>
        <v>7.6</v>
      </c>
      <c r="T54" s="126">
        <f t="shared" si="9"/>
        <v>7.7</v>
      </c>
      <c r="U54" s="125">
        <f t="shared" si="9"/>
        <v>7.6</v>
      </c>
      <c r="V54" s="126">
        <f t="shared" si="9"/>
        <v>7.7</v>
      </c>
      <c r="W54" s="125">
        <f t="shared" si="9"/>
        <v>7.6</v>
      </c>
      <c r="X54" s="126">
        <f t="shared" si="9"/>
        <v>7.7</v>
      </c>
      <c r="Y54" s="336">
        <f>AVERAGE(Q54:R54)</f>
        <v>79</v>
      </c>
    </row>
    <row r="55" spans="1:25" ht="15.75">
      <c r="A55" s="84"/>
      <c r="B55" s="183" t="s">
        <v>2</v>
      </c>
      <c r="C55" s="128"/>
      <c r="D55" s="129"/>
      <c r="E55" s="111"/>
      <c r="F55" s="150"/>
      <c r="G55" s="107"/>
      <c r="H55" s="108"/>
      <c r="I55" s="278"/>
      <c r="J55" s="279"/>
      <c r="K55" s="278"/>
      <c r="L55" s="279"/>
      <c r="M55" s="160"/>
      <c r="N55" s="161"/>
      <c r="O55" s="162"/>
      <c r="P55" s="163"/>
      <c r="Q55" s="162"/>
      <c r="R55" s="163"/>
      <c r="S55" s="111"/>
      <c r="T55" s="150"/>
      <c r="U55" s="111"/>
      <c r="V55" s="150"/>
      <c r="W55" s="111"/>
      <c r="X55" s="150"/>
      <c r="Y55" s="335"/>
    </row>
    <row r="56" spans="1:25" ht="12.75">
      <c r="A56" s="314"/>
      <c r="B56" s="95" t="s">
        <v>127</v>
      </c>
      <c r="C56" s="98">
        <v>40</v>
      </c>
      <c r="D56" s="106">
        <v>50</v>
      </c>
      <c r="E56" s="111">
        <v>4.45</v>
      </c>
      <c r="F56" s="150">
        <v>6.68</v>
      </c>
      <c r="G56" s="107"/>
      <c r="H56" s="108"/>
      <c r="I56" s="278">
        <v>2.2</v>
      </c>
      <c r="J56" s="279">
        <v>3.3</v>
      </c>
      <c r="K56" s="278">
        <v>2.2</v>
      </c>
      <c r="L56" s="279">
        <v>3.3</v>
      </c>
      <c r="M56" s="160">
        <v>1.76</v>
      </c>
      <c r="N56" s="161">
        <v>2.64</v>
      </c>
      <c r="O56" s="162">
        <v>32</v>
      </c>
      <c r="P56" s="163">
        <v>48</v>
      </c>
      <c r="Q56" s="162">
        <v>32</v>
      </c>
      <c r="R56" s="163">
        <v>48</v>
      </c>
      <c r="S56" s="111">
        <v>4.45</v>
      </c>
      <c r="T56" s="150">
        <v>6.68</v>
      </c>
      <c r="U56" s="111">
        <v>4.45</v>
      </c>
      <c r="V56" s="150">
        <v>6.68</v>
      </c>
      <c r="W56" s="111">
        <v>4.45</v>
      </c>
      <c r="X56" s="150">
        <v>6.68</v>
      </c>
      <c r="Y56" s="335"/>
    </row>
    <row r="57" spans="1:25" ht="25.5">
      <c r="A57" s="80" t="s">
        <v>63</v>
      </c>
      <c r="B57" s="96" t="s">
        <v>168</v>
      </c>
      <c r="C57" s="98">
        <v>150</v>
      </c>
      <c r="D57" s="99">
        <v>200</v>
      </c>
      <c r="E57" s="42">
        <v>3.49</v>
      </c>
      <c r="F57" s="43">
        <v>4.65</v>
      </c>
      <c r="G57" s="31">
        <v>2.7</v>
      </c>
      <c r="H57" s="32">
        <v>3.8</v>
      </c>
      <c r="I57" s="31">
        <v>3.74</v>
      </c>
      <c r="J57" s="32">
        <v>4.98</v>
      </c>
      <c r="K57" s="31">
        <v>3.74</v>
      </c>
      <c r="L57" s="32">
        <v>4.98</v>
      </c>
      <c r="M57" s="31">
        <v>9.19</v>
      </c>
      <c r="N57" s="15">
        <v>12.25</v>
      </c>
      <c r="O57" s="42">
        <v>74</v>
      </c>
      <c r="P57" s="43">
        <v>98</v>
      </c>
      <c r="Q57" s="42">
        <v>74</v>
      </c>
      <c r="R57" s="43">
        <v>98</v>
      </c>
      <c r="S57" s="42">
        <v>3.49</v>
      </c>
      <c r="T57" s="43">
        <v>4.65</v>
      </c>
      <c r="U57" s="42">
        <v>3.49</v>
      </c>
      <c r="V57" s="43">
        <v>4.65</v>
      </c>
      <c r="W57" s="42">
        <v>3.49</v>
      </c>
      <c r="X57" s="43">
        <v>4.65</v>
      </c>
      <c r="Y57" s="335"/>
    </row>
    <row r="58" spans="1:25" ht="12.75">
      <c r="A58" s="85">
        <v>308</v>
      </c>
      <c r="B58" s="85" t="s">
        <v>68</v>
      </c>
      <c r="C58" s="98" t="s">
        <v>19</v>
      </c>
      <c r="D58" s="99" t="s">
        <v>44</v>
      </c>
      <c r="E58" s="42">
        <v>0.25</v>
      </c>
      <c r="F58" s="97">
        <v>0.35</v>
      </c>
      <c r="G58" s="31">
        <v>3.3</v>
      </c>
      <c r="H58" s="32">
        <v>4.8</v>
      </c>
      <c r="I58" s="31">
        <v>4.02</v>
      </c>
      <c r="J58" s="32">
        <v>5.63</v>
      </c>
      <c r="K58" s="31">
        <v>4.02</v>
      </c>
      <c r="L58" s="32">
        <v>5.63</v>
      </c>
      <c r="M58" s="31">
        <v>7.02</v>
      </c>
      <c r="N58" s="32">
        <v>9.83</v>
      </c>
      <c r="O58" s="42">
        <v>95</v>
      </c>
      <c r="P58" s="43">
        <v>133</v>
      </c>
      <c r="Q58" s="42">
        <v>95</v>
      </c>
      <c r="R58" s="43">
        <v>133</v>
      </c>
      <c r="S58" s="42">
        <v>0.25</v>
      </c>
      <c r="T58" s="97">
        <v>0.35</v>
      </c>
      <c r="U58" s="42">
        <v>0.25</v>
      </c>
      <c r="V58" s="97">
        <v>0.35</v>
      </c>
      <c r="W58" s="42">
        <v>0.25</v>
      </c>
      <c r="X58" s="97">
        <v>0.35</v>
      </c>
      <c r="Y58" s="335"/>
    </row>
    <row r="59" spans="1:25" ht="12.75">
      <c r="A59" s="85">
        <v>336</v>
      </c>
      <c r="B59" s="112" t="s">
        <v>3</v>
      </c>
      <c r="C59" s="100">
        <v>110</v>
      </c>
      <c r="D59" s="101">
        <v>130</v>
      </c>
      <c r="E59" s="111">
        <v>0.96</v>
      </c>
      <c r="F59" s="150">
        <v>1.25</v>
      </c>
      <c r="G59" s="201"/>
      <c r="H59" s="215"/>
      <c r="I59" s="40">
        <v>3.01</v>
      </c>
      <c r="J59" s="41">
        <v>3.91</v>
      </c>
      <c r="K59" s="40">
        <v>3.01</v>
      </c>
      <c r="L59" s="41">
        <v>3.91</v>
      </c>
      <c r="M59" s="14">
        <v>17.56</v>
      </c>
      <c r="N59" s="225">
        <v>22.83</v>
      </c>
      <c r="O59" s="40">
        <v>111</v>
      </c>
      <c r="P59" s="41">
        <v>131</v>
      </c>
      <c r="Q59" s="40">
        <v>111</v>
      </c>
      <c r="R59" s="41">
        <v>131</v>
      </c>
      <c r="S59" s="111">
        <v>0.96</v>
      </c>
      <c r="T59" s="150">
        <v>1.25</v>
      </c>
      <c r="U59" s="111">
        <v>0.96</v>
      </c>
      <c r="V59" s="150">
        <v>1.25</v>
      </c>
      <c r="W59" s="111">
        <v>0.96</v>
      </c>
      <c r="X59" s="150">
        <v>1.25</v>
      </c>
      <c r="Y59" s="335"/>
    </row>
    <row r="60" spans="1:25" ht="25.5">
      <c r="A60" s="79">
        <v>398</v>
      </c>
      <c r="B60" s="96" t="s">
        <v>154</v>
      </c>
      <c r="C60" s="64">
        <v>150</v>
      </c>
      <c r="D60" s="57">
        <v>200</v>
      </c>
      <c r="E60" s="111">
        <v>0.3</v>
      </c>
      <c r="F60" s="150">
        <v>0.4</v>
      </c>
      <c r="G60" s="107"/>
      <c r="H60" s="108"/>
      <c r="I60" s="107">
        <v>0.02</v>
      </c>
      <c r="J60" s="108">
        <v>0.04</v>
      </c>
      <c r="K60" s="107">
        <v>0.02</v>
      </c>
      <c r="L60" s="108">
        <v>0.04</v>
      </c>
      <c r="M60" s="107">
        <v>20.82</v>
      </c>
      <c r="N60" s="108">
        <v>27.76</v>
      </c>
      <c r="O60" s="111">
        <v>84</v>
      </c>
      <c r="P60" s="150">
        <v>113</v>
      </c>
      <c r="Q60" s="111">
        <v>84</v>
      </c>
      <c r="R60" s="150">
        <v>113</v>
      </c>
      <c r="S60" s="111">
        <v>0.3</v>
      </c>
      <c r="T60" s="150">
        <v>0.4</v>
      </c>
      <c r="U60" s="111">
        <v>0.3</v>
      </c>
      <c r="V60" s="150">
        <v>0.4</v>
      </c>
      <c r="W60" s="111">
        <v>0.3</v>
      </c>
      <c r="X60" s="150">
        <v>0.4</v>
      </c>
      <c r="Y60" s="335"/>
    </row>
    <row r="61" spans="1:25" ht="12.75">
      <c r="A61" s="85">
        <v>700</v>
      </c>
      <c r="B61" s="73" t="s">
        <v>14</v>
      </c>
      <c r="C61" s="62">
        <v>40</v>
      </c>
      <c r="D61" s="63">
        <v>50</v>
      </c>
      <c r="E61" s="302"/>
      <c r="F61" s="173"/>
      <c r="G61" s="164"/>
      <c r="H61" s="165"/>
      <c r="I61" s="164">
        <v>0.53</v>
      </c>
      <c r="J61" s="165">
        <v>0.66</v>
      </c>
      <c r="K61" s="164">
        <v>0.53</v>
      </c>
      <c r="L61" s="165">
        <v>0.66</v>
      </c>
      <c r="M61" s="164">
        <v>15.08</v>
      </c>
      <c r="N61" s="165">
        <v>18.85</v>
      </c>
      <c r="O61" s="166">
        <v>80</v>
      </c>
      <c r="P61" s="167">
        <v>100</v>
      </c>
      <c r="Q61" s="166">
        <v>80</v>
      </c>
      <c r="R61" s="167">
        <v>100</v>
      </c>
      <c r="S61" s="302"/>
      <c r="T61" s="173"/>
      <c r="U61" s="302"/>
      <c r="V61" s="173"/>
      <c r="W61" s="302"/>
      <c r="X61" s="173"/>
      <c r="Y61" s="335"/>
    </row>
    <row r="62" spans="1:25" ht="13.5" thickBot="1">
      <c r="A62" s="81"/>
      <c r="B62" s="81"/>
      <c r="C62" s="712" t="s">
        <v>6</v>
      </c>
      <c r="D62" s="695"/>
      <c r="E62" s="125">
        <f aca="true" t="shared" si="10" ref="E62:S62">SUM(E56:E61)</f>
        <v>9.450000000000003</v>
      </c>
      <c r="F62" s="126">
        <f t="shared" si="10"/>
        <v>13.33</v>
      </c>
      <c r="G62" s="125">
        <f t="shared" si="10"/>
        <v>6</v>
      </c>
      <c r="H62" s="126">
        <f t="shared" si="10"/>
        <v>8.6</v>
      </c>
      <c r="I62" s="125">
        <f t="shared" si="10"/>
        <v>13.52</v>
      </c>
      <c r="J62" s="126">
        <f t="shared" si="10"/>
        <v>18.52</v>
      </c>
      <c r="K62" s="125">
        <f t="shared" si="10"/>
        <v>13.52</v>
      </c>
      <c r="L62" s="126">
        <f t="shared" si="10"/>
        <v>18.52</v>
      </c>
      <c r="M62" s="125">
        <f t="shared" si="10"/>
        <v>71.43</v>
      </c>
      <c r="N62" s="126">
        <f t="shared" si="10"/>
        <v>94.16</v>
      </c>
      <c r="O62" s="125">
        <f t="shared" si="10"/>
        <v>476</v>
      </c>
      <c r="P62" s="126">
        <f t="shared" si="10"/>
        <v>623</v>
      </c>
      <c r="Q62" s="125">
        <f t="shared" si="10"/>
        <v>476</v>
      </c>
      <c r="R62" s="126">
        <f t="shared" si="10"/>
        <v>623</v>
      </c>
      <c r="S62" s="125">
        <f t="shared" si="10"/>
        <v>9.450000000000003</v>
      </c>
      <c r="T62" s="126">
        <f>SUM(T56:T61)</f>
        <v>13.33</v>
      </c>
      <c r="U62" s="125">
        <f>SUM(U56:U61)</f>
        <v>9.450000000000003</v>
      </c>
      <c r="V62" s="126">
        <f>SUM(V56:V61)</f>
        <v>13.33</v>
      </c>
      <c r="W62" s="125">
        <f>SUM(W56:W61)</f>
        <v>9.450000000000003</v>
      </c>
      <c r="X62" s="126">
        <f>SUM(X56:X61)</f>
        <v>13.33</v>
      </c>
      <c r="Y62" s="336">
        <f>AVERAGE(Q62:R62)</f>
        <v>549.5</v>
      </c>
    </row>
    <row r="63" spans="1:25" ht="15.75">
      <c r="A63" s="84"/>
      <c r="B63" s="183" t="s">
        <v>54</v>
      </c>
      <c r="C63" s="128"/>
      <c r="D63" s="129"/>
      <c r="E63" s="42"/>
      <c r="F63" s="43"/>
      <c r="G63" s="31"/>
      <c r="H63" s="32"/>
      <c r="I63" s="31"/>
      <c r="J63" s="32"/>
      <c r="K63" s="31"/>
      <c r="L63" s="32"/>
      <c r="M63" s="31"/>
      <c r="N63" s="32"/>
      <c r="O63" s="42"/>
      <c r="P63" s="43"/>
      <c r="Q63" s="42"/>
      <c r="R63" s="43">
        <v>144</v>
      </c>
      <c r="S63" s="42"/>
      <c r="T63" s="43"/>
      <c r="U63" s="42"/>
      <c r="V63" s="43"/>
      <c r="W63" s="42"/>
      <c r="X63" s="43"/>
      <c r="Y63" s="335"/>
    </row>
    <row r="64" spans="1:25" ht="12.75">
      <c r="A64" s="79">
        <v>401</v>
      </c>
      <c r="B64" s="85" t="s">
        <v>39</v>
      </c>
      <c r="C64" s="17">
        <v>150</v>
      </c>
      <c r="D64" s="57">
        <v>180</v>
      </c>
      <c r="E64" s="42">
        <v>0.2</v>
      </c>
      <c r="F64" s="43">
        <v>0.4</v>
      </c>
      <c r="G64" s="31">
        <v>0.06</v>
      </c>
      <c r="H64" s="32"/>
      <c r="I64" s="31">
        <v>0.26</v>
      </c>
      <c r="J64" s="32"/>
      <c r="K64" s="31"/>
      <c r="L64" s="32"/>
      <c r="M64" s="31"/>
      <c r="N64" s="32"/>
      <c r="O64" s="42">
        <v>180</v>
      </c>
      <c r="P64" s="43">
        <v>144</v>
      </c>
      <c r="Q64" s="42"/>
      <c r="R64" s="43"/>
      <c r="S64" s="42"/>
      <c r="T64" s="43"/>
      <c r="U64" s="42">
        <v>0.15</v>
      </c>
      <c r="V64" s="43"/>
      <c r="W64" s="42"/>
      <c r="X64" s="43"/>
      <c r="Y64" s="335"/>
    </row>
    <row r="65" spans="1:25" ht="12.75">
      <c r="A65" s="79" t="s">
        <v>183</v>
      </c>
      <c r="B65" s="362" t="s">
        <v>184</v>
      </c>
      <c r="C65" s="58">
        <v>60</v>
      </c>
      <c r="D65" s="105">
        <v>70</v>
      </c>
      <c r="E65" s="42"/>
      <c r="F65" s="43"/>
      <c r="G65" s="31">
        <v>1.08</v>
      </c>
      <c r="H65" s="32">
        <v>1.6</v>
      </c>
      <c r="I65" s="31">
        <v>1.77</v>
      </c>
      <c r="J65" s="32">
        <v>3.54</v>
      </c>
      <c r="K65" s="31">
        <v>1.77</v>
      </c>
      <c r="L65" s="32">
        <v>3.54</v>
      </c>
      <c r="M65" s="31">
        <v>3.74</v>
      </c>
      <c r="N65" s="32">
        <v>7.49</v>
      </c>
      <c r="O65" s="42">
        <v>21</v>
      </c>
      <c r="P65" s="43">
        <v>63</v>
      </c>
      <c r="Q65" s="42">
        <v>21</v>
      </c>
      <c r="R65" s="43">
        <v>63</v>
      </c>
      <c r="S65" s="42"/>
      <c r="T65" s="43"/>
      <c r="U65" s="42"/>
      <c r="V65" s="43"/>
      <c r="W65" s="42"/>
      <c r="X65" s="43"/>
      <c r="Y65" s="335"/>
    </row>
    <row r="66" spans="1:25" ht="13.5" thickBot="1">
      <c r="A66" s="81"/>
      <c r="B66" s="81"/>
      <c r="C66" s="712" t="s">
        <v>6</v>
      </c>
      <c r="D66" s="695"/>
      <c r="E66" s="133">
        <f>SUM(E63:E64)</f>
        <v>0.2</v>
      </c>
      <c r="F66" s="134">
        <f>SUM(F63:F64)</f>
        <v>0.4</v>
      </c>
      <c r="G66" s="125">
        <f aca="true" t="shared" si="11" ref="G66:R66">SUM(G63:G65)</f>
        <v>1.1400000000000001</v>
      </c>
      <c r="H66" s="602">
        <f t="shared" si="11"/>
        <v>1.6</v>
      </c>
      <c r="I66" s="125">
        <f t="shared" si="11"/>
        <v>2.0300000000000002</v>
      </c>
      <c r="J66" s="602">
        <f t="shared" si="11"/>
        <v>3.54</v>
      </c>
      <c r="K66" s="125">
        <f t="shared" si="11"/>
        <v>1.77</v>
      </c>
      <c r="L66" s="602">
        <f t="shared" si="11"/>
        <v>3.54</v>
      </c>
      <c r="M66" s="134">
        <f t="shared" si="11"/>
        <v>3.74</v>
      </c>
      <c r="N66" s="134">
        <f t="shared" si="11"/>
        <v>7.49</v>
      </c>
      <c r="O66" s="125">
        <f t="shared" si="11"/>
        <v>201</v>
      </c>
      <c r="P66" s="602">
        <f t="shared" si="11"/>
        <v>207</v>
      </c>
      <c r="Q66" s="125">
        <f t="shared" si="11"/>
        <v>21</v>
      </c>
      <c r="R66" s="602">
        <f t="shared" si="11"/>
        <v>207</v>
      </c>
      <c r="S66" s="133">
        <f aca="true" t="shared" si="12" ref="S66:X66">SUM(S63:S64)</f>
        <v>0</v>
      </c>
      <c r="T66" s="134">
        <f t="shared" si="12"/>
        <v>0</v>
      </c>
      <c r="U66" s="133">
        <f t="shared" si="12"/>
        <v>0.15</v>
      </c>
      <c r="V66" s="134">
        <f t="shared" si="12"/>
        <v>0</v>
      </c>
      <c r="W66" s="133">
        <f t="shared" si="12"/>
        <v>0</v>
      </c>
      <c r="X66" s="134">
        <f t="shared" si="12"/>
        <v>0</v>
      </c>
      <c r="Y66" s="336">
        <f>AVERAGE(Q66:R66)</f>
        <v>114</v>
      </c>
    </row>
    <row r="67" spans="1:25" ht="15.75">
      <c r="A67" s="78"/>
      <c r="B67" s="184" t="s">
        <v>53</v>
      </c>
      <c r="C67" s="58"/>
      <c r="D67" s="59"/>
      <c r="E67" s="123"/>
      <c r="F67" s="132"/>
      <c r="G67" s="131"/>
      <c r="H67" s="130"/>
      <c r="I67" s="131"/>
      <c r="J67" s="130"/>
      <c r="K67" s="131"/>
      <c r="L67" s="130"/>
      <c r="M67" s="131"/>
      <c r="N67" s="130"/>
      <c r="O67" s="131"/>
      <c r="P67" s="124"/>
      <c r="Q67" s="131"/>
      <c r="R67" s="124"/>
      <c r="S67" s="123"/>
      <c r="T67" s="132"/>
      <c r="U67" s="123"/>
      <c r="V67" s="132"/>
      <c r="W67" s="123"/>
      <c r="X67" s="132"/>
      <c r="Y67" s="335"/>
    </row>
    <row r="68" spans="1:25" ht="25.5">
      <c r="A68" s="307" t="s">
        <v>77</v>
      </c>
      <c r="B68" s="361" t="s">
        <v>305</v>
      </c>
      <c r="C68" s="56">
        <v>40</v>
      </c>
      <c r="D68" s="106">
        <v>60</v>
      </c>
      <c r="E68" s="51">
        <v>3.5</v>
      </c>
      <c r="F68" s="52">
        <v>5.25</v>
      </c>
      <c r="G68" s="34"/>
      <c r="H68" s="35"/>
      <c r="I68" s="34">
        <v>2.5</v>
      </c>
      <c r="J68" s="35">
        <v>3.5</v>
      </c>
      <c r="K68" s="34">
        <v>2.5</v>
      </c>
      <c r="L68" s="35">
        <v>3.5</v>
      </c>
      <c r="M68" s="34">
        <v>1.64</v>
      </c>
      <c r="N68" s="35">
        <v>2.46</v>
      </c>
      <c r="O68" s="45">
        <v>36</v>
      </c>
      <c r="P68" s="46">
        <v>54</v>
      </c>
      <c r="Q68" s="45">
        <v>36</v>
      </c>
      <c r="R68" s="46">
        <v>54</v>
      </c>
      <c r="S68" s="51">
        <v>3.5</v>
      </c>
      <c r="T68" s="52">
        <v>5.25</v>
      </c>
      <c r="U68" s="51">
        <v>3.5</v>
      </c>
      <c r="V68" s="52">
        <v>5.25</v>
      </c>
      <c r="W68" s="51">
        <v>3.5</v>
      </c>
      <c r="X68" s="52">
        <v>5.25</v>
      </c>
      <c r="Y68" s="335"/>
    </row>
    <row r="69" spans="1:25" ht="12.75">
      <c r="A69" s="85">
        <v>255</v>
      </c>
      <c r="B69" s="113" t="s">
        <v>178</v>
      </c>
      <c r="C69" s="64">
        <v>50</v>
      </c>
      <c r="D69" s="57">
        <v>70</v>
      </c>
      <c r="E69" s="42">
        <v>7.25</v>
      </c>
      <c r="F69" s="43">
        <v>8.7</v>
      </c>
      <c r="G69" s="31">
        <v>2.6</v>
      </c>
      <c r="H69" s="32">
        <v>3.27</v>
      </c>
      <c r="I69" s="31">
        <v>6.59</v>
      </c>
      <c r="J69" s="32">
        <v>8.24</v>
      </c>
      <c r="K69" s="31">
        <v>6.59</v>
      </c>
      <c r="L69" s="32">
        <v>8.24</v>
      </c>
      <c r="M69" s="31">
        <v>16.1</v>
      </c>
      <c r="N69" s="32">
        <v>19.33</v>
      </c>
      <c r="O69" s="42">
        <v>187</v>
      </c>
      <c r="P69" s="43">
        <v>225</v>
      </c>
      <c r="Q69" s="42">
        <v>187</v>
      </c>
      <c r="R69" s="43">
        <v>225</v>
      </c>
      <c r="S69" s="42">
        <v>7.25</v>
      </c>
      <c r="T69" s="43">
        <v>8.7</v>
      </c>
      <c r="U69" s="42">
        <v>7.25</v>
      </c>
      <c r="V69" s="43">
        <v>8.7</v>
      </c>
      <c r="W69" s="42">
        <v>7.25</v>
      </c>
      <c r="X69" s="43">
        <v>8.7</v>
      </c>
      <c r="Y69" s="335"/>
    </row>
    <row r="70" spans="1:25" ht="12.75">
      <c r="A70" s="85">
        <v>318</v>
      </c>
      <c r="B70" s="113" t="s">
        <v>74</v>
      </c>
      <c r="C70" s="64">
        <v>110</v>
      </c>
      <c r="D70" s="57">
        <v>130</v>
      </c>
      <c r="E70" s="42"/>
      <c r="F70" s="43"/>
      <c r="G70" s="31">
        <v>2.07</v>
      </c>
      <c r="H70" s="32">
        <v>0.04</v>
      </c>
      <c r="I70" s="31">
        <v>3.32</v>
      </c>
      <c r="J70" s="32">
        <v>5.4</v>
      </c>
      <c r="K70" s="31">
        <v>3.32</v>
      </c>
      <c r="L70" s="32">
        <v>5.4</v>
      </c>
      <c r="M70" s="31">
        <v>14.84</v>
      </c>
      <c r="N70" s="32">
        <v>19.77</v>
      </c>
      <c r="O70" s="42">
        <v>95</v>
      </c>
      <c r="P70" s="43">
        <v>115</v>
      </c>
      <c r="Q70" s="42">
        <v>95</v>
      </c>
      <c r="R70" s="43">
        <v>115</v>
      </c>
      <c r="S70" s="42"/>
      <c r="T70" s="43"/>
      <c r="U70" s="42"/>
      <c r="V70" s="43"/>
      <c r="W70" s="42"/>
      <c r="X70" s="43"/>
      <c r="Y70" s="335"/>
    </row>
    <row r="71" spans="1:25" ht="12.75">
      <c r="A71" s="79">
        <v>1</v>
      </c>
      <c r="B71" s="188" t="s">
        <v>5</v>
      </c>
      <c r="C71" s="54" t="s">
        <v>103</v>
      </c>
      <c r="D71" s="219" t="s">
        <v>125</v>
      </c>
      <c r="E71" s="42">
        <v>0.015</v>
      </c>
      <c r="F71" s="43">
        <v>0.02</v>
      </c>
      <c r="G71" s="31"/>
      <c r="H71" s="32"/>
      <c r="I71" s="36">
        <v>0.02</v>
      </c>
      <c r="J71" s="37">
        <v>0.02</v>
      </c>
      <c r="K71" s="36">
        <v>0.02</v>
      </c>
      <c r="L71" s="37">
        <v>0.02</v>
      </c>
      <c r="M71" s="36">
        <v>7.9</v>
      </c>
      <c r="N71" s="37">
        <v>9.32</v>
      </c>
      <c r="O71" s="36">
        <v>32</v>
      </c>
      <c r="P71" s="48">
        <v>37</v>
      </c>
      <c r="Q71" s="36">
        <v>32</v>
      </c>
      <c r="R71" s="48">
        <v>37</v>
      </c>
      <c r="S71" s="42">
        <v>0.015</v>
      </c>
      <c r="T71" s="43">
        <v>0.02</v>
      </c>
      <c r="U71" s="42">
        <v>0.015</v>
      </c>
      <c r="V71" s="43">
        <v>0.02</v>
      </c>
      <c r="W71" s="42">
        <v>0.015</v>
      </c>
      <c r="X71" s="43">
        <v>0.02</v>
      </c>
      <c r="Y71" s="335"/>
    </row>
    <row r="72" spans="1:25" ht="13.5" thickBot="1">
      <c r="A72" s="85"/>
      <c r="B72" s="114" t="s">
        <v>89</v>
      </c>
      <c r="C72" s="67">
        <v>170</v>
      </c>
      <c r="D72" s="61">
        <v>200</v>
      </c>
      <c r="E72" s="139">
        <f aca="true" t="shared" si="13" ref="E72:J72">SUM(E68:E71)</f>
        <v>10.765</v>
      </c>
      <c r="F72" s="330">
        <f t="shared" si="13"/>
        <v>13.969999999999999</v>
      </c>
      <c r="G72" s="139">
        <f t="shared" si="13"/>
        <v>4.67</v>
      </c>
      <c r="H72" s="330">
        <f t="shared" si="13"/>
        <v>3.31</v>
      </c>
      <c r="I72" s="139">
        <f t="shared" si="13"/>
        <v>12.43</v>
      </c>
      <c r="J72" s="330">
        <f t="shared" si="13"/>
        <v>17.16</v>
      </c>
      <c r="K72" s="139">
        <f>SUM(K68:K71)</f>
        <v>12.43</v>
      </c>
      <c r="L72" s="330">
        <f>SUM(L68:L71)</f>
        <v>17.16</v>
      </c>
      <c r="M72" s="139">
        <f aca="true" t="shared" si="14" ref="M72:X72">SUM(M68:M71)</f>
        <v>40.48</v>
      </c>
      <c r="N72" s="330">
        <f t="shared" si="14"/>
        <v>50.88</v>
      </c>
      <c r="O72" s="139">
        <f t="shared" si="14"/>
        <v>350</v>
      </c>
      <c r="P72" s="330">
        <f t="shared" si="14"/>
        <v>431</v>
      </c>
      <c r="Q72" s="139">
        <f t="shared" si="14"/>
        <v>350</v>
      </c>
      <c r="R72" s="330">
        <f t="shared" si="14"/>
        <v>431</v>
      </c>
      <c r="S72" s="139">
        <f t="shared" si="14"/>
        <v>10.765</v>
      </c>
      <c r="T72" s="330">
        <f t="shared" si="14"/>
        <v>13.969999999999999</v>
      </c>
      <c r="U72" s="139">
        <f t="shared" si="14"/>
        <v>10.765</v>
      </c>
      <c r="V72" s="330">
        <f t="shared" si="14"/>
        <v>13.969999999999999</v>
      </c>
      <c r="W72" s="139">
        <f t="shared" si="14"/>
        <v>10.765</v>
      </c>
      <c r="X72" s="330">
        <f t="shared" si="14"/>
        <v>13.969999999999999</v>
      </c>
      <c r="Y72" s="335"/>
    </row>
    <row r="73" spans="1:25" ht="13.5" thickBot="1">
      <c r="A73" s="320"/>
      <c r="B73" s="320"/>
      <c r="C73" s="715" t="s">
        <v>6</v>
      </c>
      <c r="D73" s="716"/>
      <c r="E73" s="136">
        <f aca="true" t="shared" si="15" ref="E73:X73">SUM(E50+E53+E61+E66+E72)</f>
        <v>18.765</v>
      </c>
      <c r="F73" s="138">
        <f t="shared" si="15"/>
        <v>22.67</v>
      </c>
      <c r="G73" s="136">
        <f t="shared" si="15"/>
        <v>9.85</v>
      </c>
      <c r="H73" s="137">
        <f t="shared" si="15"/>
        <v>9.67</v>
      </c>
      <c r="I73" s="136">
        <f t="shared" si="15"/>
        <v>19.32</v>
      </c>
      <c r="J73" s="137">
        <f t="shared" si="15"/>
        <v>26.380000000000003</v>
      </c>
      <c r="K73" s="136">
        <f t="shared" si="15"/>
        <v>19.060000000000002</v>
      </c>
      <c r="L73" s="137">
        <f t="shared" si="15"/>
        <v>26.380000000000003</v>
      </c>
      <c r="M73" s="136">
        <f t="shared" si="15"/>
        <v>95.35</v>
      </c>
      <c r="N73" s="137">
        <f t="shared" si="15"/>
        <v>117.14000000000001</v>
      </c>
      <c r="O73" s="170">
        <f t="shared" si="15"/>
        <v>810</v>
      </c>
      <c r="P73" s="171">
        <f t="shared" si="15"/>
        <v>937</v>
      </c>
      <c r="Q73" s="170">
        <f t="shared" si="15"/>
        <v>630</v>
      </c>
      <c r="R73" s="171">
        <f t="shared" si="15"/>
        <v>937</v>
      </c>
      <c r="S73" s="136">
        <f t="shared" si="15"/>
        <v>18.565</v>
      </c>
      <c r="T73" s="138">
        <f t="shared" si="15"/>
        <v>22.27</v>
      </c>
      <c r="U73" s="136">
        <f t="shared" si="15"/>
        <v>18.715</v>
      </c>
      <c r="V73" s="138">
        <f t="shared" si="15"/>
        <v>22.27</v>
      </c>
      <c r="W73" s="136">
        <f t="shared" si="15"/>
        <v>18.565</v>
      </c>
      <c r="X73" s="138">
        <f t="shared" si="15"/>
        <v>22.27</v>
      </c>
      <c r="Y73" s="338">
        <f>AVERAGE(Q73:R73)</f>
        <v>783.5</v>
      </c>
    </row>
    <row r="74" spans="1:25" ht="13.5" thickBot="1">
      <c r="A74" s="576"/>
      <c r="B74" s="715" t="s">
        <v>15</v>
      </c>
      <c r="C74" s="757"/>
      <c r="D74" s="716"/>
      <c r="E74" s="538">
        <f aca="true" t="shared" si="16" ref="E74:N74">SUM(E51+E54+E62+E66+E73)</f>
        <v>37.245000000000005</v>
      </c>
      <c r="F74" s="539">
        <f t="shared" si="16"/>
        <v>45.93</v>
      </c>
      <c r="G74" s="538">
        <f t="shared" si="16"/>
        <v>26.159999999999997</v>
      </c>
      <c r="H74" s="539">
        <f t="shared" si="16"/>
        <v>30.950000000000003</v>
      </c>
      <c r="I74" s="538">
        <f t="shared" si="16"/>
        <v>46.85</v>
      </c>
      <c r="J74" s="539">
        <f t="shared" si="16"/>
        <v>64.12</v>
      </c>
      <c r="K74" s="538">
        <f t="shared" si="16"/>
        <v>46.33</v>
      </c>
      <c r="L74" s="539">
        <f t="shared" si="16"/>
        <v>64.12</v>
      </c>
      <c r="M74" s="538">
        <f t="shared" si="16"/>
        <v>239.85</v>
      </c>
      <c r="N74" s="539">
        <f t="shared" si="16"/>
        <v>301.52</v>
      </c>
      <c r="O74" s="621"/>
      <c r="P74" s="621"/>
      <c r="Q74" s="540">
        <f>SUM(Q51+Q54+Q62+Q66+Q73)</f>
        <v>1530</v>
      </c>
      <c r="R74" s="541">
        <f>SUM(R51+R54+R62+R66+R73)</f>
        <v>2265</v>
      </c>
      <c r="S74" s="653"/>
      <c r="T74" s="653"/>
      <c r="U74" s="653"/>
      <c r="V74" s="653"/>
      <c r="W74" s="538">
        <f>SUM(W51+W54+W62+W66+W73)</f>
        <v>36.845</v>
      </c>
      <c r="X74" s="542">
        <f>SUM(X51+X54+X62+X66+X73)</f>
        <v>45.129999999999995</v>
      </c>
      <c r="Y74" s="338">
        <f>AVERAGE(Q74:R74)</f>
        <v>1897.5</v>
      </c>
    </row>
    <row r="75" spans="1:25" ht="13.5" thickBot="1">
      <c r="A75" s="741"/>
      <c r="B75" s="687"/>
      <c r="C75" s="687"/>
      <c r="D75" s="687"/>
      <c r="E75" s="687"/>
      <c r="F75" s="687"/>
      <c r="G75" s="687"/>
      <c r="H75" s="687"/>
      <c r="I75" s="687"/>
      <c r="J75" s="687"/>
      <c r="K75" s="687"/>
      <c r="L75" s="687"/>
      <c r="M75" s="687"/>
      <c r="N75" s="687"/>
      <c r="O75" s="687"/>
      <c r="P75" s="687"/>
      <c r="Q75" s="687"/>
      <c r="R75" s="687"/>
      <c r="S75" s="687"/>
      <c r="T75" s="687"/>
      <c r="U75" s="687"/>
      <c r="V75" s="687"/>
      <c r="W75" s="687"/>
      <c r="X75" s="742"/>
      <c r="Y75" s="335"/>
    </row>
    <row r="76" spans="1:25" ht="12.75">
      <c r="A76" s="86"/>
      <c r="B76" s="689" t="s">
        <v>26</v>
      </c>
      <c r="C76" s="690"/>
      <c r="D76" s="691"/>
      <c r="E76" s="667">
        <v>45</v>
      </c>
      <c r="F76" s="667">
        <v>50</v>
      </c>
      <c r="G76" s="667">
        <v>0.8</v>
      </c>
      <c r="H76" s="667">
        <v>0.9</v>
      </c>
      <c r="I76" s="667">
        <v>0.9</v>
      </c>
      <c r="J76" s="667">
        <v>1</v>
      </c>
      <c r="K76" s="667">
        <v>450</v>
      </c>
      <c r="L76" s="668">
        <v>500</v>
      </c>
      <c r="M76" s="667">
        <v>10</v>
      </c>
      <c r="N76" s="668">
        <v>10</v>
      </c>
      <c r="O76" s="668">
        <v>800</v>
      </c>
      <c r="P76" s="669">
        <v>900</v>
      </c>
      <c r="Q76" s="668">
        <v>700</v>
      </c>
      <c r="R76" s="669">
        <v>800</v>
      </c>
      <c r="S76" s="667">
        <v>80</v>
      </c>
      <c r="T76" s="667">
        <v>200</v>
      </c>
      <c r="U76" s="667">
        <v>10</v>
      </c>
      <c r="V76" s="667">
        <v>10</v>
      </c>
      <c r="W76" s="669">
        <v>1.4</v>
      </c>
      <c r="X76" s="670">
        <v>2</v>
      </c>
      <c r="Y76" s="335"/>
    </row>
    <row r="77" spans="1:25" ht="13.5" thickBot="1">
      <c r="A77" s="92"/>
      <c r="B77" s="93" t="s">
        <v>28</v>
      </c>
      <c r="C77" s="177">
        <v>100</v>
      </c>
      <c r="D77" s="178"/>
      <c r="E77" s="561">
        <f>E74*C77/E76-C77</f>
        <v>-17.23333333333332</v>
      </c>
      <c r="F77" s="561">
        <f>F74*C77/F76-C77</f>
        <v>-8.14</v>
      </c>
      <c r="G77" s="561">
        <f>G74*C77/G76-C77</f>
        <v>3169.999999999999</v>
      </c>
      <c r="H77" s="561">
        <f>H74*C77/H76-C77</f>
        <v>3338.888888888889</v>
      </c>
      <c r="I77" s="561">
        <f>I74*C77/I76-C77</f>
        <v>5105.555555555556</v>
      </c>
      <c r="J77" s="561">
        <f>J74*C77/J76-C77</f>
        <v>6312</v>
      </c>
      <c r="K77" s="561"/>
      <c r="L77" s="561"/>
      <c r="M77" s="561">
        <f>M74*C77/M76-C77</f>
        <v>2298.5</v>
      </c>
      <c r="N77" s="562">
        <f>N74*C77/N76-C77</f>
        <v>2915.2</v>
      </c>
      <c r="O77" s="562"/>
      <c r="P77" s="562"/>
      <c r="Q77" s="561">
        <f>Q74*C77/Q76-C77</f>
        <v>118.57142857142858</v>
      </c>
      <c r="R77" s="561">
        <f>R74*C77/R76-C77</f>
        <v>183.125</v>
      </c>
      <c r="S77" s="561"/>
      <c r="T77" s="561"/>
      <c r="U77" s="561"/>
      <c r="V77" s="561"/>
      <c r="W77" s="561">
        <f>W74*C77/W76-C77</f>
        <v>2531.7857142857147</v>
      </c>
      <c r="X77" s="563">
        <f>X74*C77/X76-C77</f>
        <v>2156.5</v>
      </c>
      <c r="Y77" s="335"/>
    </row>
    <row r="85" spans="1:24" ht="15.75">
      <c r="A85" s="30"/>
      <c r="B85" s="5"/>
      <c r="C85" s="5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</row>
    <row r="86" spans="2:24" ht="16.5" thickBot="1">
      <c r="B86" s="5"/>
      <c r="C86" s="5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</row>
    <row r="87" spans="1:25" ht="13.5" thickBot="1">
      <c r="A87" s="83" t="s">
        <v>304</v>
      </c>
      <c r="B87" s="142" t="s">
        <v>22</v>
      </c>
      <c r="C87" s="725" t="s">
        <v>23</v>
      </c>
      <c r="D87" s="720"/>
      <c r="E87" s="770" t="s">
        <v>297</v>
      </c>
      <c r="F87" s="734"/>
      <c r="G87" s="734"/>
      <c r="H87" s="734"/>
      <c r="I87" s="734"/>
      <c r="J87" s="734"/>
      <c r="K87" s="734"/>
      <c r="L87" s="734"/>
      <c r="M87" s="734"/>
      <c r="N87" s="735"/>
      <c r="O87" s="380"/>
      <c r="P87" s="380"/>
      <c r="Q87" s="764" t="s">
        <v>298</v>
      </c>
      <c r="R87" s="765"/>
      <c r="S87" s="765"/>
      <c r="T87" s="765"/>
      <c r="U87" s="765"/>
      <c r="V87" s="765"/>
      <c r="W87" s="765"/>
      <c r="X87" s="766"/>
      <c r="Y87" s="335"/>
    </row>
    <row r="88" spans="1:25" ht="22.5" customHeight="1" thickBot="1">
      <c r="A88" s="771" t="s">
        <v>38</v>
      </c>
      <c r="B88" s="772"/>
      <c r="C88" s="747"/>
      <c r="D88" s="724"/>
      <c r="E88" s="733" t="s">
        <v>292</v>
      </c>
      <c r="F88" s="762"/>
      <c r="G88" s="763" t="s">
        <v>293</v>
      </c>
      <c r="H88" s="762"/>
      <c r="I88" s="736" t="s">
        <v>294</v>
      </c>
      <c r="J88" s="767"/>
      <c r="K88" s="768" t="s">
        <v>295</v>
      </c>
      <c r="L88" s="769"/>
      <c r="M88" s="736" t="s">
        <v>296</v>
      </c>
      <c r="N88" s="767"/>
      <c r="O88" s="768" t="s">
        <v>299</v>
      </c>
      <c r="P88" s="769"/>
      <c r="Q88" s="761" t="s">
        <v>300</v>
      </c>
      <c r="R88" s="762"/>
      <c r="S88" s="761" t="s">
        <v>301</v>
      </c>
      <c r="T88" s="762"/>
      <c r="U88" s="763" t="s">
        <v>302</v>
      </c>
      <c r="V88" s="762"/>
      <c r="W88" s="761" t="s">
        <v>303</v>
      </c>
      <c r="X88" s="762"/>
      <c r="Y88" s="335"/>
    </row>
    <row r="89" spans="1:25" ht="16.5" thickBot="1">
      <c r="A89" s="77"/>
      <c r="B89" s="180" t="s">
        <v>0</v>
      </c>
      <c r="C89" s="72" t="s">
        <v>86</v>
      </c>
      <c r="D89" s="71" t="s">
        <v>87</v>
      </c>
      <c r="E89" s="70" t="s">
        <v>86</v>
      </c>
      <c r="F89" s="71" t="s">
        <v>87</v>
      </c>
      <c r="G89" s="72" t="s">
        <v>86</v>
      </c>
      <c r="H89" s="71" t="s">
        <v>87</v>
      </c>
      <c r="I89" s="70" t="s">
        <v>86</v>
      </c>
      <c r="J89" s="71" t="s">
        <v>87</v>
      </c>
      <c r="K89" s="72"/>
      <c r="L89" s="605"/>
      <c r="M89" s="70" t="s">
        <v>86</v>
      </c>
      <c r="N89" s="71" t="s">
        <v>87</v>
      </c>
      <c r="O89" s="70" t="s">
        <v>86</v>
      </c>
      <c r="P89" s="71" t="s">
        <v>87</v>
      </c>
      <c r="Q89" s="70" t="s">
        <v>86</v>
      </c>
      <c r="R89" s="71" t="s">
        <v>87</v>
      </c>
      <c r="S89" s="70" t="s">
        <v>86</v>
      </c>
      <c r="T89" s="71" t="s">
        <v>87</v>
      </c>
      <c r="U89" s="70" t="s">
        <v>86</v>
      </c>
      <c r="V89" s="71" t="s">
        <v>87</v>
      </c>
      <c r="W89" s="70" t="s">
        <v>86</v>
      </c>
      <c r="X89" s="71" t="s">
        <v>87</v>
      </c>
      <c r="Y89" s="335"/>
    </row>
    <row r="90" spans="1:25" ht="12.75">
      <c r="A90" s="85"/>
      <c r="B90" s="146" t="s">
        <v>93</v>
      </c>
      <c r="C90" s="104" t="s">
        <v>76</v>
      </c>
      <c r="D90" s="105" t="s">
        <v>76</v>
      </c>
      <c r="E90" s="123">
        <v>1.03</v>
      </c>
      <c r="F90" s="124">
        <v>1.23</v>
      </c>
      <c r="G90" s="121">
        <v>3.53</v>
      </c>
      <c r="H90" s="122">
        <v>3.68</v>
      </c>
      <c r="I90" s="121">
        <v>5.9</v>
      </c>
      <c r="J90" s="122">
        <v>7.86</v>
      </c>
      <c r="K90" s="640"/>
      <c r="L90" s="606"/>
      <c r="M90" s="121">
        <v>21.6</v>
      </c>
      <c r="N90" s="122">
        <v>28.8</v>
      </c>
      <c r="O90" s="121">
        <v>150</v>
      </c>
      <c r="P90" s="122">
        <v>200</v>
      </c>
      <c r="Q90" s="121">
        <v>150</v>
      </c>
      <c r="R90" s="122">
        <v>200</v>
      </c>
      <c r="S90" s="123">
        <v>1.03</v>
      </c>
      <c r="T90" s="124">
        <v>1.23</v>
      </c>
      <c r="U90" s="123">
        <v>1.03</v>
      </c>
      <c r="V90" s="124">
        <v>1.23</v>
      </c>
      <c r="W90" s="123">
        <v>1.03</v>
      </c>
      <c r="X90" s="124">
        <v>1.23</v>
      </c>
      <c r="Y90" s="343"/>
    </row>
    <row r="91" spans="1:25" ht="12.75">
      <c r="A91" s="85">
        <v>94</v>
      </c>
      <c r="B91" s="20" t="s">
        <v>79</v>
      </c>
      <c r="C91" s="65">
        <v>150</v>
      </c>
      <c r="D91" s="66">
        <v>200</v>
      </c>
      <c r="E91" s="49"/>
      <c r="F91" s="50"/>
      <c r="G91" s="31">
        <v>0.04</v>
      </c>
      <c r="H91" s="32">
        <v>0.04</v>
      </c>
      <c r="I91" s="31">
        <v>0.23</v>
      </c>
      <c r="J91" s="32">
        <v>0.27</v>
      </c>
      <c r="K91" s="15"/>
      <c r="L91" s="607"/>
      <c r="M91" s="31">
        <v>11.68</v>
      </c>
      <c r="N91" s="32">
        <v>14.01</v>
      </c>
      <c r="O91" s="42">
        <v>53</v>
      </c>
      <c r="P91" s="43">
        <v>64</v>
      </c>
      <c r="Q91" s="42">
        <v>53</v>
      </c>
      <c r="R91" s="43">
        <v>64</v>
      </c>
      <c r="S91" s="49"/>
      <c r="T91" s="50"/>
      <c r="U91" s="49"/>
      <c r="V91" s="50"/>
      <c r="W91" s="49"/>
      <c r="X91" s="50"/>
      <c r="Y91" s="335"/>
    </row>
    <row r="92" spans="1:25" ht="12.75">
      <c r="A92" s="85">
        <v>7</v>
      </c>
      <c r="B92" s="75" t="s">
        <v>18</v>
      </c>
      <c r="C92" s="56">
        <v>6</v>
      </c>
      <c r="D92" s="57">
        <v>10</v>
      </c>
      <c r="E92" s="49"/>
      <c r="F92" s="50"/>
      <c r="G92" s="31">
        <v>1.56</v>
      </c>
      <c r="H92" s="32">
        <v>2.6</v>
      </c>
      <c r="I92" s="31">
        <v>1.52</v>
      </c>
      <c r="J92" s="32">
        <v>2.53</v>
      </c>
      <c r="K92" s="15"/>
      <c r="L92" s="607"/>
      <c r="M92" s="31">
        <v>0</v>
      </c>
      <c r="N92" s="32">
        <v>0</v>
      </c>
      <c r="O92" s="42">
        <v>21</v>
      </c>
      <c r="P92" s="43">
        <v>35</v>
      </c>
      <c r="Q92" s="42">
        <v>21</v>
      </c>
      <c r="R92" s="43">
        <v>35</v>
      </c>
      <c r="S92" s="49"/>
      <c r="T92" s="50"/>
      <c r="U92" s="49"/>
      <c r="V92" s="50"/>
      <c r="W92" s="49"/>
      <c r="X92" s="50"/>
      <c r="Y92" s="335"/>
    </row>
    <row r="93" spans="1:25" ht="12.75">
      <c r="A93" s="79">
        <v>701</v>
      </c>
      <c r="B93" s="74" t="s">
        <v>33</v>
      </c>
      <c r="C93" s="56">
        <v>30</v>
      </c>
      <c r="D93" s="57">
        <v>40</v>
      </c>
      <c r="E93" s="42">
        <v>0.2</v>
      </c>
      <c r="F93" s="43">
        <v>0.6</v>
      </c>
      <c r="G93" s="31">
        <v>4.04</v>
      </c>
      <c r="H93" s="32">
        <v>4.76</v>
      </c>
      <c r="I93" s="31">
        <v>3.92</v>
      </c>
      <c r="J93" s="32">
        <v>4.61</v>
      </c>
      <c r="K93" s="15"/>
      <c r="L93" s="607"/>
      <c r="M93" s="31">
        <v>15.79</v>
      </c>
      <c r="N93" s="32">
        <v>17.66</v>
      </c>
      <c r="O93" s="42">
        <v>100</v>
      </c>
      <c r="P93" s="43">
        <v>120</v>
      </c>
      <c r="Q93" s="42">
        <v>100</v>
      </c>
      <c r="R93" s="150">
        <v>120</v>
      </c>
      <c r="S93" s="42">
        <v>0.2</v>
      </c>
      <c r="T93" s="43">
        <v>0.6</v>
      </c>
      <c r="U93" s="42">
        <v>0.2</v>
      </c>
      <c r="V93" s="43">
        <v>0.6</v>
      </c>
      <c r="W93" s="42">
        <v>0.2</v>
      </c>
      <c r="X93" s="43">
        <v>0.6</v>
      </c>
      <c r="Y93" s="335"/>
    </row>
    <row r="94" spans="1:25" ht="12.75">
      <c r="A94" s="79">
        <v>394</v>
      </c>
      <c r="B94" s="85" t="s">
        <v>16</v>
      </c>
      <c r="C94" s="67">
        <v>170</v>
      </c>
      <c r="D94" s="57">
        <v>200</v>
      </c>
      <c r="E94" s="42">
        <v>0.2</v>
      </c>
      <c r="F94" s="43">
        <v>0.6</v>
      </c>
      <c r="G94" s="31">
        <v>4.04</v>
      </c>
      <c r="H94" s="32">
        <v>4.76</v>
      </c>
      <c r="I94" s="31">
        <v>3.92</v>
      </c>
      <c r="J94" s="32">
        <v>4.61</v>
      </c>
      <c r="K94" s="15"/>
      <c r="L94" s="607"/>
      <c r="M94" s="31">
        <v>15.79</v>
      </c>
      <c r="N94" s="32">
        <v>17.66</v>
      </c>
      <c r="O94" s="42">
        <v>100</v>
      </c>
      <c r="P94" s="43">
        <v>120</v>
      </c>
      <c r="Q94" s="42">
        <v>100</v>
      </c>
      <c r="R94" s="150">
        <v>120</v>
      </c>
      <c r="S94" s="42">
        <v>0.2</v>
      </c>
      <c r="T94" s="43">
        <v>0.6</v>
      </c>
      <c r="U94" s="42">
        <v>0.2</v>
      </c>
      <c r="V94" s="43">
        <v>0.6</v>
      </c>
      <c r="W94" s="42">
        <v>0.2</v>
      </c>
      <c r="X94" s="43">
        <v>0.6</v>
      </c>
      <c r="Y94" s="335"/>
    </row>
    <row r="95" spans="1:25" ht="13.5" thickBot="1">
      <c r="A95" s="320"/>
      <c r="B95" s="412"/>
      <c r="C95" s="712" t="s">
        <v>6</v>
      </c>
      <c r="D95" s="695"/>
      <c r="E95" s="125">
        <f aca="true" t="shared" si="17" ref="E95:J95">SUM(E91:E94)</f>
        <v>0.4</v>
      </c>
      <c r="F95" s="331">
        <f t="shared" si="17"/>
        <v>1.2</v>
      </c>
      <c r="G95" s="125">
        <f t="shared" si="17"/>
        <v>9.68</v>
      </c>
      <c r="H95" s="226">
        <f t="shared" si="17"/>
        <v>12.16</v>
      </c>
      <c r="I95" s="125">
        <f t="shared" si="17"/>
        <v>9.59</v>
      </c>
      <c r="J95" s="226">
        <f t="shared" si="17"/>
        <v>12.02</v>
      </c>
      <c r="K95" s="226"/>
      <c r="L95" s="226"/>
      <c r="M95" s="125">
        <f aca="true" t="shared" si="18" ref="M95:X95">SUM(M91:M94)</f>
        <v>43.26</v>
      </c>
      <c r="N95" s="226">
        <f t="shared" si="18"/>
        <v>49.33</v>
      </c>
      <c r="O95" s="125">
        <f t="shared" si="18"/>
        <v>274</v>
      </c>
      <c r="P95" s="226">
        <f t="shared" si="18"/>
        <v>339</v>
      </c>
      <c r="Q95" s="125">
        <f t="shared" si="18"/>
        <v>274</v>
      </c>
      <c r="R95" s="226">
        <f t="shared" si="18"/>
        <v>339</v>
      </c>
      <c r="S95" s="125">
        <f t="shared" si="18"/>
        <v>0.4</v>
      </c>
      <c r="T95" s="331">
        <f t="shared" si="18"/>
        <v>1.2</v>
      </c>
      <c r="U95" s="125">
        <f t="shared" si="18"/>
        <v>0.4</v>
      </c>
      <c r="V95" s="331">
        <f t="shared" si="18"/>
        <v>1.2</v>
      </c>
      <c r="W95" s="125">
        <f t="shared" si="18"/>
        <v>0.4</v>
      </c>
      <c r="X95" s="331">
        <f t="shared" si="18"/>
        <v>1.2</v>
      </c>
      <c r="Y95" s="335"/>
    </row>
    <row r="96" spans="1:25" ht="16.5" thickBot="1">
      <c r="A96" s="84"/>
      <c r="B96" s="181" t="s">
        <v>1</v>
      </c>
      <c r="C96" s="33"/>
      <c r="D96" s="57"/>
      <c r="E96" s="125"/>
      <c r="F96" s="126"/>
      <c r="G96" s="125"/>
      <c r="H96" s="126"/>
      <c r="I96" s="125"/>
      <c r="J96" s="126"/>
      <c r="K96" s="226"/>
      <c r="L96" s="609"/>
      <c r="M96" s="328"/>
      <c r="N96" s="329"/>
      <c r="O96" s="328"/>
      <c r="P96" s="329"/>
      <c r="Q96" s="328"/>
      <c r="R96" s="329"/>
      <c r="S96" s="125"/>
      <c r="T96" s="126"/>
      <c r="U96" s="125"/>
      <c r="V96" s="126"/>
      <c r="W96" s="125"/>
      <c r="X96" s="126"/>
      <c r="Y96" s="335"/>
    </row>
    <row r="97" spans="1:25" ht="12.75">
      <c r="A97" s="79" t="s">
        <v>161</v>
      </c>
      <c r="B97" s="75" t="s">
        <v>181</v>
      </c>
      <c r="C97" s="33">
        <v>180</v>
      </c>
      <c r="D97" s="57">
        <v>180</v>
      </c>
      <c r="E97" s="42">
        <v>7.6</v>
      </c>
      <c r="F97" s="43">
        <v>7.7</v>
      </c>
      <c r="G97" s="31"/>
      <c r="H97" s="32"/>
      <c r="I97" s="31">
        <v>0.41</v>
      </c>
      <c r="J97" s="32">
        <v>0.41</v>
      </c>
      <c r="K97" s="15"/>
      <c r="L97" s="607"/>
      <c r="M97" s="31">
        <v>20.26</v>
      </c>
      <c r="N97" s="32">
        <v>22.26</v>
      </c>
      <c r="O97" s="42">
        <v>79</v>
      </c>
      <c r="P97" s="43">
        <v>79</v>
      </c>
      <c r="Q97" s="42">
        <v>79</v>
      </c>
      <c r="R97" s="43">
        <v>79</v>
      </c>
      <c r="S97" s="42">
        <v>7.6</v>
      </c>
      <c r="T97" s="43">
        <v>7.7</v>
      </c>
      <c r="U97" s="42">
        <v>7.6</v>
      </c>
      <c r="V97" s="43">
        <v>7.7</v>
      </c>
      <c r="W97" s="42">
        <v>7.6</v>
      </c>
      <c r="X97" s="43">
        <v>7.7</v>
      </c>
      <c r="Y97" s="335"/>
    </row>
    <row r="98" spans="1:25" ht="13.5" thickBot="1">
      <c r="A98" s="81"/>
      <c r="B98" s="144"/>
      <c r="C98" s="712" t="s">
        <v>6</v>
      </c>
      <c r="D98" s="695"/>
      <c r="E98" s="125">
        <f>SUM(E97)</f>
        <v>7.6</v>
      </c>
      <c r="F98" s="126">
        <f>SUM(F97)</f>
        <v>7.7</v>
      </c>
      <c r="G98" s="125"/>
      <c r="H98" s="126"/>
      <c r="I98" s="125">
        <f>SUM(I97)</f>
        <v>0.41</v>
      </c>
      <c r="J98" s="126">
        <f>SUM(J97)</f>
        <v>0.41</v>
      </c>
      <c r="K98" s="226"/>
      <c r="L98" s="609"/>
      <c r="M98" s="328">
        <f aca="true" t="shared" si="19" ref="M98:R98">SUM(M97)</f>
        <v>20.26</v>
      </c>
      <c r="N98" s="329">
        <f t="shared" si="19"/>
        <v>22.26</v>
      </c>
      <c r="O98" s="328">
        <f t="shared" si="19"/>
        <v>79</v>
      </c>
      <c r="P98" s="329">
        <f t="shared" si="19"/>
        <v>79</v>
      </c>
      <c r="Q98" s="328">
        <f t="shared" si="19"/>
        <v>79</v>
      </c>
      <c r="R98" s="329">
        <f t="shared" si="19"/>
        <v>79</v>
      </c>
      <c r="S98" s="125">
        <f aca="true" t="shared" si="20" ref="S98:X98">SUM(S97)</f>
        <v>7.6</v>
      </c>
      <c r="T98" s="126">
        <f t="shared" si="20"/>
        <v>7.7</v>
      </c>
      <c r="U98" s="125">
        <f t="shared" si="20"/>
        <v>7.6</v>
      </c>
      <c r="V98" s="126">
        <f t="shared" si="20"/>
        <v>7.7</v>
      </c>
      <c r="W98" s="125">
        <f t="shared" si="20"/>
        <v>7.6</v>
      </c>
      <c r="X98" s="126">
        <f t="shared" si="20"/>
        <v>7.7</v>
      </c>
      <c r="Y98" s="342">
        <f>AVERAGE(Q98:R98)</f>
        <v>79</v>
      </c>
    </row>
    <row r="99" spans="1:25" ht="15.75">
      <c r="A99" s="84"/>
      <c r="B99" s="181" t="s">
        <v>2</v>
      </c>
      <c r="C99" s="98">
        <v>150</v>
      </c>
      <c r="D99" s="99">
        <v>200</v>
      </c>
      <c r="E99" s="42">
        <v>3.49</v>
      </c>
      <c r="F99" s="43">
        <v>4.65</v>
      </c>
      <c r="G99" s="31">
        <v>2.7</v>
      </c>
      <c r="H99" s="32">
        <v>3.8</v>
      </c>
      <c r="I99" s="31">
        <v>3.74</v>
      </c>
      <c r="J99" s="32">
        <v>4.98</v>
      </c>
      <c r="K99" s="15"/>
      <c r="L99" s="607"/>
      <c r="M99" s="31">
        <v>9.19</v>
      </c>
      <c r="N99" s="15">
        <v>12.25</v>
      </c>
      <c r="O99" s="42">
        <v>74</v>
      </c>
      <c r="P99" s="43">
        <v>98</v>
      </c>
      <c r="Q99" s="42">
        <v>74</v>
      </c>
      <c r="R99" s="43">
        <v>98</v>
      </c>
      <c r="S99" s="42">
        <v>3.49</v>
      </c>
      <c r="T99" s="43">
        <v>4.65</v>
      </c>
      <c r="U99" s="42">
        <v>3.49</v>
      </c>
      <c r="V99" s="43">
        <v>4.65</v>
      </c>
      <c r="W99" s="42">
        <v>3.49</v>
      </c>
      <c r="X99" s="43">
        <v>4.65</v>
      </c>
      <c r="Y99" s="335"/>
    </row>
    <row r="100" spans="1:25" ht="25.5">
      <c r="A100" s="185" t="s">
        <v>100</v>
      </c>
      <c r="B100" s="186" t="s">
        <v>179</v>
      </c>
      <c r="C100" s="58">
        <v>40</v>
      </c>
      <c r="D100" s="59">
        <v>60</v>
      </c>
      <c r="E100" s="111"/>
      <c r="F100" s="150"/>
      <c r="G100" s="107"/>
      <c r="H100" s="108"/>
      <c r="I100" s="278"/>
      <c r="J100" s="279"/>
      <c r="K100" s="347"/>
      <c r="L100" s="610"/>
      <c r="M100" s="160"/>
      <c r="N100" s="619"/>
      <c r="O100" s="162"/>
      <c r="P100" s="163"/>
      <c r="Q100" s="162"/>
      <c r="R100" s="163"/>
      <c r="S100" s="111"/>
      <c r="T100" s="150"/>
      <c r="U100" s="111"/>
      <c r="V100" s="150"/>
      <c r="W100" s="111"/>
      <c r="X100" s="150"/>
      <c r="Y100" s="335"/>
    </row>
    <row r="101" spans="1:25" ht="13.5" customHeight="1">
      <c r="A101" s="85">
        <v>62</v>
      </c>
      <c r="B101" s="20" t="s">
        <v>62</v>
      </c>
      <c r="C101" s="98">
        <v>150</v>
      </c>
      <c r="D101" s="99">
        <v>200</v>
      </c>
      <c r="E101" s="42">
        <v>3.49</v>
      </c>
      <c r="F101" s="43">
        <v>4.65</v>
      </c>
      <c r="G101" s="31">
        <v>2.7</v>
      </c>
      <c r="H101" s="32">
        <v>3.8</v>
      </c>
      <c r="I101" s="31">
        <v>3.74</v>
      </c>
      <c r="J101" s="32">
        <v>4.98</v>
      </c>
      <c r="K101" s="15"/>
      <c r="L101" s="607"/>
      <c r="M101" s="31">
        <v>9.19</v>
      </c>
      <c r="N101" s="15">
        <v>12.25</v>
      </c>
      <c r="O101" s="42">
        <v>74</v>
      </c>
      <c r="P101" s="43">
        <v>98</v>
      </c>
      <c r="Q101" s="42">
        <v>74</v>
      </c>
      <c r="R101" s="43">
        <v>98</v>
      </c>
      <c r="S101" s="42">
        <v>3.49</v>
      </c>
      <c r="T101" s="43">
        <v>4.65</v>
      </c>
      <c r="U101" s="42">
        <v>3.49</v>
      </c>
      <c r="V101" s="43">
        <v>4.65</v>
      </c>
      <c r="W101" s="42">
        <v>3.49</v>
      </c>
      <c r="X101" s="43">
        <v>4.65</v>
      </c>
      <c r="Y101" s="335"/>
    </row>
    <row r="102" spans="1:25" ht="12.75">
      <c r="A102" s="85">
        <v>289</v>
      </c>
      <c r="B102" s="20" t="s">
        <v>306</v>
      </c>
      <c r="C102" s="60" t="s">
        <v>19</v>
      </c>
      <c r="D102" s="61" t="s">
        <v>44</v>
      </c>
      <c r="E102" s="42">
        <v>0.25</v>
      </c>
      <c r="F102" s="97">
        <v>0.35</v>
      </c>
      <c r="G102" s="31">
        <v>3.3</v>
      </c>
      <c r="H102" s="32">
        <v>4.8</v>
      </c>
      <c r="I102" s="31">
        <v>4.02</v>
      </c>
      <c r="J102" s="32">
        <v>5.63</v>
      </c>
      <c r="K102" s="15"/>
      <c r="L102" s="607"/>
      <c r="M102" s="31">
        <v>7.02</v>
      </c>
      <c r="N102" s="32">
        <v>9.83</v>
      </c>
      <c r="O102" s="42">
        <v>95</v>
      </c>
      <c r="P102" s="43">
        <v>133</v>
      </c>
      <c r="Q102" s="42">
        <v>95</v>
      </c>
      <c r="R102" s="43">
        <v>133</v>
      </c>
      <c r="S102" s="42">
        <v>0.25</v>
      </c>
      <c r="T102" s="97">
        <v>0.35</v>
      </c>
      <c r="U102" s="42">
        <v>0.25</v>
      </c>
      <c r="V102" s="97">
        <v>0.35</v>
      </c>
      <c r="W102" s="42">
        <v>0.25</v>
      </c>
      <c r="X102" s="97">
        <v>0.35</v>
      </c>
      <c r="Y102" s="335"/>
    </row>
    <row r="103" spans="1:25" ht="12.75">
      <c r="A103" s="79">
        <v>321</v>
      </c>
      <c r="B103" s="310" t="s">
        <v>134</v>
      </c>
      <c r="C103" s="58">
        <v>110</v>
      </c>
      <c r="D103" s="59">
        <v>130</v>
      </c>
      <c r="E103" s="111">
        <v>0.96</v>
      </c>
      <c r="F103" s="150">
        <v>1.25</v>
      </c>
      <c r="G103" s="201"/>
      <c r="H103" s="215"/>
      <c r="I103" s="40">
        <v>3.01</v>
      </c>
      <c r="J103" s="41">
        <v>3.91</v>
      </c>
      <c r="K103" s="14"/>
      <c r="L103" s="293"/>
      <c r="M103" s="14">
        <v>17.56</v>
      </c>
      <c r="N103" s="225">
        <v>22.83</v>
      </c>
      <c r="O103" s="40">
        <v>111</v>
      </c>
      <c r="P103" s="41">
        <v>131</v>
      </c>
      <c r="Q103" s="40">
        <v>111</v>
      </c>
      <c r="R103" s="41">
        <v>131</v>
      </c>
      <c r="S103" s="111">
        <v>0.96</v>
      </c>
      <c r="T103" s="150">
        <v>1.25</v>
      </c>
      <c r="U103" s="111">
        <v>0.96</v>
      </c>
      <c r="V103" s="150">
        <v>1.25</v>
      </c>
      <c r="W103" s="111">
        <v>0.96</v>
      </c>
      <c r="X103" s="150">
        <v>1.25</v>
      </c>
      <c r="Y103" s="335"/>
    </row>
    <row r="104" spans="1:25" ht="12.75">
      <c r="A104" s="85">
        <v>378</v>
      </c>
      <c r="B104" s="20" t="s">
        <v>59</v>
      </c>
      <c r="C104" s="102">
        <v>150</v>
      </c>
      <c r="D104" s="103">
        <v>200</v>
      </c>
      <c r="E104" s="111">
        <v>0.3</v>
      </c>
      <c r="F104" s="150">
        <v>0.4</v>
      </c>
      <c r="G104" s="107"/>
      <c r="H104" s="108"/>
      <c r="I104" s="107">
        <v>0.02</v>
      </c>
      <c r="J104" s="108">
        <v>0.04</v>
      </c>
      <c r="K104" s="201"/>
      <c r="L104" s="261"/>
      <c r="M104" s="107">
        <v>20.82</v>
      </c>
      <c r="N104" s="108">
        <v>27.76</v>
      </c>
      <c r="O104" s="111">
        <v>84</v>
      </c>
      <c r="P104" s="150">
        <v>113</v>
      </c>
      <c r="Q104" s="111">
        <v>84</v>
      </c>
      <c r="R104" s="150">
        <v>113</v>
      </c>
      <c r="S104" s="111">
        <v>0.3</v>
      </c>
      <c r="T104" s="150">
        <v>0.4</v>
      </c>
      <c r="U104" s="111">
        <v>0.3</v>
      </c>
      <c r="V104" s="150">
        <v>0.4</v>
      </c>
      <c r="W104" s="111">
        <v>0.3</v>
      </c>
      <c r="X104" s="150">
        <v>0.4</v>
      </c>
      <c r="Y104" s="335"/>
    </row>
    <row r="105" spans="1:25" ht="12.75">
      <c r="A105" s="85">
        <v>700</v>
      </c>
      <c r="B105" s="73" t="s">
        <v>14</v>
      </c>
      <c r="C105" s="62">
        <v>40</v>
      </c>
      <c r="D105" s="63">
        <v>50</v>
      </c>
      <c r="E105" s="302"/>
      <c r="F105" s="173"/>
      <c r="G105" s="164"/>
      <c r="H105" s="165"/>
      <c r="I105" s="164">
        <v>0.53</v>
      </c>
      <c r="J105" s="165">
        <v>0.66</v>
      </c>
      <c r="K105" s="212"/>
      <c r="L105" s="611"/>
      <c r="M105" s="164">
        <v>15.08</v>
      </c>
      <c r="N105" s="165">
        <v>18.85</v>
      </c>
      <c r="O105" s="166">
        <v>80</v>
      </c>
      <c r="P105" s="167">
        <v>100</v>
      </c>
      <c r="Q105" s="166">
        <v>80</v>
      </c>
      <c r="R105" s="167">
        <v>100</v>
      </c>
      <c r="S105" s="302"/>
      <c r="T105" s="173"/>
      <c r="U105" s="302"/>
      <c r="V105" s="173"/>
      <c r="W105" s="302"/>
      <c r="X105" s="173"/>
      <c r="Y105" s="335"/>
    </row>
    <row r="106" spans="1:25" ht="13.5" thickBot="1">
      <c r="A106" s="81"/>
      <c r="B106" s="144"/>
      <c r="C106" s="403" t="s">
        <v>6</v>
      </c>
      <c r="D106" s="404"/>
      <c r="E106" s="125">
        <f aca="true" t="shared" si="21" ref="E106:J106">SUM(E99:E105)</f>
        <v>8.490000000000002</v>
      </c>
      <c r="F106" s="126">
        <f t="shared" si="21"/>
        <v>11.3</v>
      </c>
      <c r="G106" s="125">
        <f t="shared" si="21"/>
        <v>8.7</v>
      </c>
      <c r="H106" s="126">
        <f t="shared" si="21"/>
        <v>12.399999999999999</v>
      </c>
      <c r="I106" s="125">
        <f t="shared" si="21"/>
        <v>15.059999999999999</v>
      </c>
      <c r="J106" s="126">
        <f t="shared" si="21"/>
        <v>20.2</v>
      </c>
      <c r="K106" s="226"/>
      <c r="L106" s="609"/>
      <c r="M106" s="125">
        <f aca="true" t="shared" si="22" ref="M106:S106">SUM(M99:M105)</f>
        <v>78.86</v>
      </c>
      <c r="N106" s="126">
        <f t="shared" si="22"/>
        <v>103.77000000000001</v>
      </c>
      <c r="O106" s="125">
        <f t="shared" si="22"/>
        <v>518</v>
      </c>
      <c r="P106" s="126">
        <f t="shared" si="22"/>
        <v>673</v>
      </c>
      <c r="Q106" s="125">
        <f t="shared" si="22"/>
        <v>518</v>
      </c>
      <c r="R106" s="126">
        <f t="shared" si="22"/>
        <v>673</v>
      </c>
      <c r="S106" s="125">
        <f t="shared" si="22"/>
        <v>8.490000000000002</v>
      </c>
      <c r="T106" s="126">
        <f>SUM(T99:T105)</f>
        <v>11.3</v>
      </c>
      <c r="U106" s="125">
        <f>SUM(U99:U105)</f>
        <v>8.490000000000002</v>
      </c>
      <c r="V106" s="126">
        <f>SUM(V99:V105)</f>
        <v>11.3</v>
      </c>
      <c r="W106" s="125">
        <f>SUM(W99:W105)</f>
        <v>8.490000000000002</v>
      </c>
      <c r="X106" s="126">
        <f>SUM(X99:X105)</f>
        <v>11.3</v>
      </c>
      <c r="Y106" s="339">
        <f>AVERAGE(Q106:R106)</f>
        <v>595.5</v>
      </c>
    </row>
    <row r="107" spans="1:25" ht="15.75">
      <c r="A107" s="84"/>
      <c r="B107" s="181" t="s">
        <v>54</v>
      </c>
      <c r="C107" s="349">
        <v>50</v>
      </c>
      <c r="D107" s="44">
        <v>60</v>
      </c>
      <c r="E107" s="42"/>
      <c r="F107" s="43"/>
      <c r="G107" s="31">
        <v>1.08</v>
      </c>
      <c r="H107" s="32">
        <v>1.6</v>
      </c>
      <c r="I107" s="31">
        <v>1.77</v>
      </c>
      <c r="J107" s="32">
        <v>3.54</v>
      </c>
      <c r="K107" s="15"/>
      <c r="L107" s="607"/>
      <c r="M107" s="31">
        <v>3.74</v>
      </c>
      <c r="N107" s="32">
        <v>7.49</v>
      </c>
      <c r="O107" s="42">
        <v>21</v>
      </c>
      <c r="P107" s="43">
        <v>63</v>
      </c>
      <c r="Q107" s="42">
        <v>21</v>
      </c>
      <c r="R107" s="43">
        <v>63</v>
      </c>
      <c r="S107" s="42"/>
      <c r="T107" s="43"/>
      <c r="U107" s="42"/>
      <c r="V107" s="43"/>
      <c r="W107" s="42"/>
      <c r="X107" s="43"/>
      <c r="Y107" s="335"/>
    </row>
    <row r="108" spans="1:25" ht="12.75">
      <c r="A108" s="85">
        <v>401</v>
      </c>
      <c r="B108" s="75" t="s">
        <v>81</v>
      </c>
      <c r="C108" s="33">
        <v>150</v>
      </c>
      <c r="D108" s="44">
        <v>180</v>
      </c>
      <c r="E108" s="42">
        <v>0.2</v>
      </c>
      <c r="F108" s="43">
        <v>0.4</v>
      </c>
      <c r="G108" s="31">
        <v>5.35</v>
      </c>
      <c r="H108" s="32">
        <v>6.42</v>
      </c>
      <c r="I108" s="31">
        <v>5.8</v>
      </c>
      <c r="J108" s="32">
        <v>6.96</v>
      </c>
      <c r="K108" s="15"/>
      <c r="L108" s="607"/>
      <c r="M108" s="31">
        <v>17.05</v>
      </c>
      <c r="N108" s="32">
        <v>20.46</v>
      </c>
      <c r="O108" s="42">
        <v>120</v>
      </c>
      <c r="P108" s="43">
        <v>144</v>
      </c>
      <c r="Q108" s="42">
        <v>120</v>
      </c>
      <c r="R108" s="43">
        <v>144</v>
      </c>
      <c r="S108" s="42">
        <v>0.2</v>
      </c>
      <c r="T108" s="43">
        <v>0.4</v>
      </c>
      <c r="U108" s="42">
        <v>0.2</v>
      </c>
      <c r="V108" s="43">
        <v>0.4</v>
      </c>
      <c r="W108" s="42">
        <v>0.2</v>
      </c>
      <c r="X108" s="43">
        <v>0.4</v>
      </c>
      <c r="Y108" s="335"/>
    </row>
    <row r="109" spans="1:25" ht="12.75">
      <c r="A109" s="85"/>
      <c r="B109" s="75" t="s">
        <v>147</v>
      </c>
      <c r="C109" s="349">
        <v>50</v>
      </c>
      <c r="D109" s="44">
        <v>60</v>
      </c>
      <c r="E109" s="42"/>
      <c r="F109" s="43"/>
      <c r="G109" s="31">
        <v>1.08</v>
      </c>
      <c r="H109" s="32">
        <v>1.6</v>
      </c>
      <c r="I109" s="31">
        <v>1.77</v>
      </c>
      <c r="J109" s="32">
        <v>3.54</v>
      </c>
      <c r="K109" s="15"/>
      <c r="L109" s="607"/>
      <c r="M109" s="31">
        <v>3.74</v>
      </c>
      <c r="N109" s="32">
        <v>7.49</v>
      </c>
      <c r="O109" s="42">
        <v>21</v>
      </c>
      <c r="P109" s="43">
        <v>63</v>
      </c>
      <c r="Q109" s="42">
        <v>21</v>
      </c>
      <c r="R109" s="43">
        <v>63</v>
      </c>
      <c r="S109" s="42"/>
      <c r="T109" s="43"/>
      <c r="U109" s="42"/>
      <c r="V109" s="43"/>
      <c r="W109" s="42"/>
      <c r="X109" s="43"/>
      <c r="Y109" s="335"/>
    </row>
    <row r="110" spans="1:25" ht="12.75">
      <c r="A110" s="79"/>
      <c r="B110" s="75" t="s">
        <v>84</v>
      </c>
      <c r="C110" s="104"/>
      <c r="D110" s="57">
        <v>15</v>
      </c>
      <c r="E110" s="42"/>
      <c r="F110" s="43"/>
      <c r="G110" s="31">
        <v>0</v>
      </c>
      <c r="H110" s="32">
        <v>0</v>
      </c>
      <c r="I110" s="31">
        <v>0.2</v>
      </c>
      <c r="J110" s="32">
        <v>0.24</v>
      </c>
      <c r="K110" s="15"/>
      <c r="L110" s="607"/>
      <c r="M110" s="31">
        <v>4.9</v>
      </c>
      <c r="N110" s="32">
        <v>5.88</v>
      </c>
      <c r="O110" s="42">
        <v>24</v>
      </c>
      <c r="P110" s="43">
        <v>28</v>
      </c>
      <c r="Q110" s="42">
        <v>24</v>
      </c>
      <c r="R110" s="43">
        <v>28</v>
      </c>
      <c r="S110" s="42"/>
      <c r="T110" s="43"/>
      <c r="U110" s="42"/>
      <c r="V110" s="43"/>
      <c r="W110" s="42"/>
      <c r="X110" s="43"/>
      <c r="Y110" s="335"/>
    </row>
    <row r="111" spans="1:25" ht="13.5" thickBot="1">
      <c r="A111" s="81"/>
      <c r="B111" s="144"/>
      <c r="C111" s="712" t="s">
        <v>6</v>
      </c>
      <c r="D111" s="773"/>
      <c r="E111" s="133">
        <f>SUM(E108:E109)</f>
        <v>0.2</v>
      </c>
      <c r="F111" s="134">
        <f>SUM(F108:F109)</f>
        <v>0.4</v>
      </c>
      <c r="G111" s="125">
        <f>SUM(G108:G110)</f>
        <v>6.43</v>
      </c>
      <c r="H111" s="602">
        <f>SUM(H108:H110)</f>
        <v>8.02</v>
      </c>
      <c r="I111" s="125">
        <f>SUM(I108:I110)</f>
        <v>7.7700000000000005</v>
      </c>
      <c r="J111" s="602">
        <f>SUM(J108:J110)</f>
        <v>10.74</v>
      </c>
      <c r="K111" s="487"/>
      <c r="L111" s="602"/>
      <c r="M111" s="134">
        <f aca="true" t="shared" si="23" ref="M111:R111">SUM(M108:M110)</f>
        <v>25.689999999999998</v>
      </c>
      <c r="N111" s="134">
        <f t="shared" si="23"/>
        <v>33.830000000000005</v>
      </c>
      <c r="O111" s="125">
        <f t="shared" si="23"/>
        <v>165</v>
      </c>
      <c r="P111" s="602">
        <f t="shared" si="23"/>
        <v>235</v>
      </c>
      <c r="Q111" s="125">
        <f t="shared" si="23"/>
        <v>165</v>
      </c>
      <c r="R111" s="602">
        <f t="shared" si="23"/>
        <v>235</v>
      </c>
      <c r="S111" s="133">
        <f aca="true" t="shared" si="24" ref="S111:X111">SUM(S108:S109)</f>
        <v>0.2</v>
      </c>
      <c r="T111" s="134">
        <f t="shared" si="24"/>
        <v>0.4</v>
      </c>
      <c r="U111" s="133">
        <f t="shared" si="24"/>
        <v>0.2</v>
      </c>
      <c r="V111" s="134">
        <f t="shared" si="24"/>
        <v>0.4</v>
      </c>
      <c r="W111" s="133">
        <f t="shared" si="24"/>
        <v>0.2</v>
      </c>
      <c r="X111" s="134">
        <f t="shared" si="24"/>
        <v>0.4</v>
      </c>
      <c r="Y111" s="339">
        <f>AVERAGE(Q111:R111)</f>
        <v>200</v>
      </c>
    </row>
    <row r="112" spans="1:25" ht="15.75">
      <c r="A112" s="84"/>
      <c r="B112" s="181" t="s">
        <v>53</v>
      </c>
      <c r="C112" s="128"/>
      <c r="D112" s="129"/>
      <c r="E112" s="123"/>
      <c r="F112" s="132"/>
      <c r="G112" s="131"/>
      <c r="H112" s="130"/>
      <c r="I112" s="131"/>
      <c r="J112" s="130"/>
      <c r="K112" s="447"/>
      <c r="L112" s="608"/>
      <c r="M112" s="131"/>
      <c r="N112" s="130"/>
      <c r="O112" s="131"/>
      <c r="P112" s="124"/>
      <c r="Q112" s="131"/>
      <c r="R112" s="124"/>
      <c r="S112" s="123"/>
      <c r="T112" s="132"/>
      <c r="U112" s="123"/>
      <c r="V112" s="132"/>
      <c r="W112" s="123"/>
      <c r="X112" s="132"/>
      <c r="Y112" s="335"/>
    </row>
    <row r="113" spans="1:25" ht="12.75">
      <c r="A113" s="116">
        <v>34</v>
      </c>
      <c r="B113" s="19" t="s">
        <v>90</v>
      </c>
      <c r="C113" s="98">
        <v>40</v>
      </c>
      <c r="D113" s="99">
        <v>60</v>
      </c>
      <c r="E113" s="51">
        <v>3.5</v>
      </c>
      <c r="F113" s="52">
        <v>5.25</v>
      </c>
      <c r="G113" s="34"/>
      <c r="H113" s="35"/>
      <c r="I113" s="34">
        <v>2.5</v>
      </c>
      <c r="J113" s="35">
        <v>3.5</v>
      </c>
      <c r="K113" s="449"/>
      <c r="L113" s="612"/>
      <c r="M113" s="34">
        <v>1.64</v>
      </c>
      <c r="N113" s="35">
        <v>2.46</v>
      </c>
      <c r="O113" s="45">
        <v>36</v>
      </c>
      <c r="P113" s="46">
        <v>54</v>
      </c>
      <c r="Q113" s="45">
        <v>36</v>
      </c>
      <c r="R113" s="46">
        <v>54</v>
      </c>
      <c r="S113" s="51">
        <v>3.5</v>
      </c>
      <c r="T113" s="52">
        <v>5.25</v>
      </c>
      <c r="U113" s="51">
        <v>3.5</v>
      </c>
      <c r="V113" s="52">
        <v>5.25</v>
      </c>
      <c r="W113" s="51">
        <v>3.5</v>
      </c>
      <c r="X113" s="52">
        <v>5.25</v>
      </c>
      <c r="Y113" s="335"/>
    </row>
    <row r="114" spans="1:25" ht="12.75">
      <c r="A114" s="85">
        <v>267</v>
      </c>
      <c r="B114" s="20" t="s">
        <v>129</v>
      </c>
      <c r="C114" s="357">
        <v>160</v>
      </c>
      <c r="D114" s="66">
        <v>180</v>
      </c>
      <c r="E114" s="42">
        <v>7.25</v>
      </c>
      <c r="F114" s="43">
        <v>8.7</v>
      </c>
      <c r="G114" s="31">
        <v>2.6</v>
      </c>
      <c r="H114" s="32">
        <v>3.27</v>
      </c>
      <c r="I114" s="31">
        <v>6.59</v>
      </c>
      <c r="J114" s="32">
        <v>8.24</v>
      </c>
      <c r="K114" s="15"/>
      <c r="L114" s="607"/>
      <c r="M114" s="31">
        <v>16.1</v>
      </c>
      <c r="N114" s="32">
        <v>19.33</v>
      </c>
      <c r="O114" s="42">
        <v>187</v>
      </c>
      <c r="P114" s="43">
        <v>225</v>
      </c>
      <c r="Q114" s="42">
        <v>187</v>
      </c>
      <c r="R114" s="43">
        <v>225</v>
      </c>
      <c r="S114" s="42">
        <v>7.25</v>
      </c>
      <c r="T114" s="43">
        <v>8.7</v>
      </c>
      <c r="U114" s="42">
        <v>7.25</v>
      </c>
      <c r="V114" s="43">
        <v>8.7</v>
      </c>
      <c r="W114" s="42">
        <v>7.25</v>
      </c>
      <c r="X114" s="43">
        <v>8.7</v>
      </c>
      <c r="Y114" s="335"/>
    </row>
    <row r="115" spans="1:25" ht="12.75">
      <c r="A115" s="85">
        <v>1</v>
      </c>
      <c r="B115" s="188" t="s">
        <v>5</v>
      </c>
      <c r="C115" s="54" t="s">
        <v>103</v>
      </c>
      <c r="D115" s="219" t="s">
        <v>125</v>
      </c>
      <c r="E115" s="42"/>
      <c r="F115" s="43"/>
      <c r="G115" s="31">
        <v>2.07</v>
      </c>
      <c r="H115" s="32">
        <v>0.04</v>
      </c>
      <c r="I115" s="31">
        <v>3.32</v>
      </c>
      <c r="J115" s="32">
        <v>5.4</v>
      </c>
      <c r="K115" s="15"/>
      <c r="L115" s="607"/>
      <c r="M115" s="31">
        <v>14.84</v>
      </c>
      <c r="N115" s="32">
        <v>19.77</v>
      </c>
      <c r="O115" s="42">
        <v>95</v>
      </c>
      <c r="P115" s="43">
        <v>115</v>
      </c>
      <c r="Q115" s="42">
        <v>95</v>
      </c>
      <c r="R115" s="43">
        <v>115</v>
      </c>
      <c r="S115" s="42"/>
      <c r="T115" s="43"/>
      <c r="U115" s="42"/>
      <c r="V115" s="43"/>
      <c r="W115" s="42"/>
      <c r="X115" s="43"/>
      <c r="Y115" s="335"/>
    </row>
    <row r="116" spans="1:25" ht="12.75">
      <c r="A116" s="79">
        <v>392</v>
      </c>
      <c r="B116" s="74" t="s">
        <v>49</v>
      </c>
      <c r="C116" s="67">
        <v>170</v>
      </c>
      <c r="D116" s="61">
        <v>200</v>
      </c>
      <c r="E116" s="42">
        <v>0.015</v>
      </c>
      <c r="F116" s="43">
        <v>0.02</v>
      </c>
      <c r="G116" s="31"/>
      <c r="H116" s="32"/>
      <c r="I116" s="36">
        <v>0.02</v>
      </c>
      <c r="J116" s="37">
        <v>0.02</v>
      </c>
      <c r="K116" s="442"/>
      <c r="L116" s="467"/>
      <c r="M116" s="36">
        <v>7.9</v>
      </c>
      <c r="N116" s="37">
        <v>9.32</v>
      </c>
      <c r="O116" s="36">
        <v>32</v>
      </c>
      <c r="P116" s="48">
        <v>37</v>
      </c>
      <c r="Q116" s="36">
        <v>32</v>
      </c>
      <c r="R116" s="48">
        <v>37</v>
      </c>
      <c r="S116" s="42">
        <v>0.015</v>
      </c>
      <c r="T116" s="43">
        <v>0.02</v>
      </c>
      <c r="U116" s="42">
        <v>0.015</v>
      </c>
      <c r="V116" s="43">
        <v>0.02</v>
      </c>
      <c r="W116" s="42">
        <v>0.015</v>
      </c>
      <c r="X116" s="43">
        <v>0.02</v>
      </c>
      <c r="Y116" s="335"/>
    </row>
    <row r="117" spans="1:25" ht="13.5" thickBot="1">
      <c r="A117" s="81"/>
      <c r="B117" s="144"/>
      <c r="C117" s="403" t="s">
        <v>6</v>
      </c>
      <c r="D117" s="404"/>
      <c r="E117" s="139">
        <f aca="true" t="shared" si="25" ref="E117:J117">SUM(E113:E116)</f>
        <v>10.765</v>
      </c>
      <c r="F117" s="330">
        <f t="shared" si="25"/>
        <v>13.969999999999999</v>
      </c>
      <c r="G117" s="139">
        <f t="shared" si="25"/>
        <v>4.67</v>
      </c>
      <c r="H117" s="330">
        <f t="shared" si="25"/>
        <v>3.31</v>
      </c>
      <c r="I117" s="139">
        <f t="shared" si="25"/>
        <v>12.43</v>
      </c>
      <c r="J117" s="330">
        <f t="shared" si="25"/>
        <v>17.16</v>
      </c>
      <c r="K117" s="458"/>
      <c r="L117" s="477"/>
      <c r="M117" s="139">
        <f aca="true" t="shared" si="26" ref="M117:X117">SUM(M113:M116)</f>
        <v>40.48</v>
      </c>
      <c r="N117" s="330">
        <f t="shared" si="26"/>
        <v>50.88</v>
      </c>
      <c r="O117" s="139">
        <f t="shared" si="26"/>
        <v>350</v>
      </c>
      <c r="P117" s="330">
        <f t="shared" si="26"/>
        <v>431</v>
      </c>
      <c r="Q117" s="139">
        <f t="shared" si="26"/>
        <v>350</v>
      </c>
      <c r="R117" s="330">
        <f t="shared" si="26"/>
        <v>431</v>
      </c>
      <c r="S117" s="139">
        <f t="shared" si="26"/>
        <v>10.765</v>
      </c>
      <c r="T117" s="330">
        <f t="shared" si="26"/>
        <v>13.969999999999999</v>
      </c>
      <c r="U117" s="139">
        <f t="shared" si="26"/>
        <v>10.765</v>
      </c>
      <c r="V117" s="330">
        <f t="shared" si="26"/>
        <v>13.969999999999999</v>
      </c>
      <c r="W117" s="139">
        <f t="shared" si="26"/>
        <v>10.765</v>
      </c>
      <c r="X117" s="330">
        <f t="shared" si="26"/>
        <v>13.969999999999999</v>
      </c>
      <c r="Y117" s="338">
        <f>AVERAGE(Q117:R117)</f>
        <v>390.5</v>
      </c>
    </row>
    <row r="118" spans="1:25" ht="13.5" thickBot="1">
      <c r="A118" s="135"/>
      <c r="B118" s="147"/>
      <c r="C118" s="401" t="s">
        <v>15</v>
      </c>
      <c r="D118" s="402"/>
      <c r="E118" s="136">
        <f aca="true" t="shared" si="27" ref="E118:J118">SUM(E95+E98+E106+E111+E117)</f>
        <v>27.455000000000002</v>
      </c>
      <c r="F118" s="138">
        <f t="shared" si="27"/>
        <v>34.57</v>
      </c>
      <c r="G118" s="136">
        <f t="shared" si="27"/>
        <v>29.479999999999997</v>
      </c>
      <c r="H118" s="137">
        <f t="shared" si="27"/>
        <v>35.89</v>
      </c>
      <c r="I118" s="136">
        <f t="shared" si="27"/>
        <v>45.26</v>
      </c>
      <c r="J118" s="137">
        <f t="shared" si="27"/>
        <v>60.53</v>
      </c>
      <c r="K118" s="350"/>
      <c r="L118" s="613"/>
      <c r="M118" s="136">
        <f aca="true" t="shared" si="28" ref="M118:X118">SUM(M95+M98+M106+M111+M117)</f>
        <v>208.54999999999998</v>
      </c>
      <c r="N118" s="137">
        <f t="shared" si="28"/>
        <v>260.07000000000005</v>
      </c>
      <c r="O118" s="170">
        <f t="shared" si="28"/>
        <v>1386</v>
      </c>
      <c r="P118" s="171">
        <f t="shared" si="28"/>
        <v>1757</v>
      </c>
      <c r="Q118" s="170">
        <f t="shared" si="28"/>
        <v>1386</v>
      </c>
      <c r="R118" s="171">
        <f t="shared" si="28"/>
        <v>1757</v>
      </c>
      <c r="S118" s="136">
        <f t="shared" si="28"/>
        <v>27.455000000000002</v>
      </c>
      <c r="T118" s="138">
        <f t="shared" si="28"/>
        <v>34.57</v>
      </c>
      <c r="U118" s="136">
        <f t="shared" si="28"/>
        <v>27.455000000000002</v>
      </c>
      <c r="V118" s="138">
        <f t="shared" si="28"/>
        <v>34.57</v>
      </c>
      <c r="W118" s="136">
        <f t="shared" si="28"/>
        <v>27.455000000000002</v>
      </c>
      <c r="X118" s="138">
        <f t="shared" si="28"/>
        <v>34.57</v>
      </c>
      <c r="Y118" s="338">
        <f>AVERAGE(Q118:R118)</f>
        <v>1571.5</v>
      </c>
    </row>
    <row r="119" spans="1:25" ht="13.5" thickBot="1">
      <c r="A119" s="741"/>
      <c r="B119" s="687"/>
      <c r="C119" s="687"/>
      <c r="D119" s="687"/>
      <c r="E119" s="687"/>
      <c r="F119" s="687"/>
      <c r="G119" s="687"/>
      <c r="H119" s="687"/>
      <c r="I119" s="687"/>
      <c r="J119" s="687"/>
      <c r="K119" s="687"/>
      <c r="L119" s="687"/>
      <c r="M119" s="687"/>
      <c r="N119" s="687"/>
      <c r="O119" s="687"/>
      <c r="P119" s="687"/>
      <c r="Q119" s="687"/>
      <c r="R119" s="687"/>
      <c r="S119" s="687"/>
      <c r="T119" s="687"/>
      <c r="U119" s="687"/>
      <c r="V119" s="687"/>
      <c r="W119" s="687"/>
      <c r="X119" s="742"/>
      <c r="Y119" s="335"/>
    </row>
    <row r="120" spans="1:25" ht="12.75">
      <c r="A120" s="86"/>
      <c r="B120" s="689" t="s">
        <v>26</v>
      </c>
      <c r="C120" s="690"/>
      <c r="D120" s="691"/>
      <c r="E120" s="667">
        <v>45</v>
      </c>
      <c r="F120" s="667">
        <v>50</v>
      </c>
      <c r="G120" s="667">
        <v>0.8</v>
      </c>
      <c r="H120" s="667">
        <v>0.9</v>
      </c>
      <c r="I120" s="667">
        <v>0.9</v>
      </c>
      <c r="J120" s="667">
        <v>1</v>
      </c>
      <c r="K120" s="667">
        <v>450</v>
      </c>
      <c r="L120" s="668">
        <v>500</v>
      </c>
      <c r="M120" s="667">
        <v>10</v>
      </c>
      <c r="N120" s="668">
        <v>10</v>
      </c>
      <c r="O120" s="668">
        <v>800</v>
      </c>
      <c r="P120" s="669">
        <v>900</v>
      </c>
      <c r="Q120" s="668">
        <v>700</v>
      </c>
      <c r="R120" s="669">
        <v>800</v>
      </c>
      <c r="S120" s="667">
        <v>80</v>
      </c>
      <c r="T120" s="667">
        <v>200</v>
      </c>
      <c r="U120" s="667">
        <v>10</v>
      </c>
      <c r="V120" s="667">
        <v>10</v>
      </c>
      <c r="W120" s="669">
        <v>1.4</v>
      </c>
      <c r="X120" s="670">
        <v>2</v>
      </c>
      <c r="Y120" s="335"/>
    </row>
    <row r="121" spans="1:25" ht="13.5" thickBot="1">
      <c r="A121" s="92"/>
      <c r="B121" s="93" t="s">
        <v>28</v>
      </c>
      <c r="C121" s="692">
        <v>100</v>
      </c>
      <c r="D121" s="693"/>
      <c r="E121" s="557">
        <f>E118*C121/E120-C121</f>
        <v>-38.98888888888889</v>
      </c>
      <c r="F121" s="557">
        <f>F118*C121/F120-C121</f>
        <v>-30.86</v>
      </c>
      <c r="G121" s="557">
        <f>G118*C121/G120-C121</f>
        <v>3584.999999999999</v>
      </c>
      <c r="H121" s="557">
        <f>H118*C121/H120-C121</f>
        <v>3887.777777777778</v>
      </c>
      <c r="I121" s="557">
        <f>I118*C121/I120-C121</f>
        <v>4928.888888888889</v>
      </c>
      <c r="J121" s="557">
        <f>J118*C121/J120-C121</f>
        <v>5953</v>
      </c>
      <c r="K121" s="557"/>
      <c r="L121" s="557"/>
      <c r="M121" s="557">
        <f>M118*C121/M120-C121</f>
        <v>1985.5</v>
      </c>
      <c r="N121" s="558">
        <f>N118*C121/N120-C121</f>
        <v>2500.7000000000003</v>
      </c>
      <c r="O121" s="558"/>
      <c r="P121" s="558"/>
      <c r="Q121" s="557">
        <f>Q118*C121/Q120-C121</f>
        <v>98</v>
      </c>
      <c r="R121" s="557">
        <f>R118*C121/R120-C121</f>
        <v>119.625</v>
      </c>
      <c r="S121" s="557"/>
      <c r="T121" s="557"/>
      <c r="U121" s="557"/>
      <c r="V121" s="557"/>
      <c r="W121" s="557">
        <f>W118*C121/W120-C121</f>
        <v>1861.0714285714287</v>
      </c>
      <c r="X121" s="559">
        <f>X118*C121/X120-C121</f>
        <v>1628.5</v>
      </c>
      <c r="Y121" s="335"/>
    </row>
    <row r="134" spans="1:24" ht="15.75">
      <c r="A134" s="30"/>
      <c r="B134" s="5"/>
      <c r="C134" s="5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</row>
    <row r="135" spans="2:24" ht="16.5" thickBot="1">
      <c r="B135" s="5"/>
      <c r="C135" s="5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</row>
    <row r="136" spans="1:24" ht="19.5" customHeight="1" thickBot="1">
      <c r="A136" s="83" t="s">
        <v>304</v>
      </c>
      <c r="B136" s="82" t="s">
        <v>22</v>
      </c>
      <c r="C136" s="377" t="s">
        <v>23</v>
      </c>
      <c r="D136" s="398"/>
      <c r="E136" s="725" t="s">
        <v>24</v>
      </c>
      <c r="F136" s="726"/>
      <c r="G136" s="726"/>
      <c r="H136" s="726"/>
      <c r="I136" s="726"/>
      <c r="J136" s="726"/>
      <c r="K136" s="726"/>
      <c r="L136" s="726"/>
      <c r="M136" s="726"/>
      <c r="N136" s="704"/>
      <c r="O136" s="378"/>
      <c r="P136" s="378"/>
      <c r="Q136" s="365" t="s">
        <v>25</v>
      </c>
      <c r="R136" s="389"/>
      <c r="S136" s="650"/>
      <c r="T136" s="650"/>
      <c r="U136" s="650"/>
      <c r="V136" s="650"/>
      <c r="W136" s="392" t="s">
        <v>50</v>
      </c>
      <c r="X136" s="393"/>
    </row>
    <row r="137" spans="1:24" ht="17.25" customHeight="1" thickBot="1">
      <c r="A137" s="674" t="s">
        <v>37</v>
      </c>
      <c r="B137" s="675"/>
      <c r="C137" s="363"/>
      <c r="D137" s="364"/>
      <c r="E137" s="379" t="s">
        <v>8</v>
      </c>
      <c r="F137" s="380"/>
      <c r="G137" s="380"/>
      <c r="H137" s="381"/>
      <c r="I137" s="384" t="s">
        <v>9</v>
      </c>
      <c r="J137" s="385"/>
      <c r="K137" s="604"/>
      <c r="L137" s="604"/>
      <c r="M137" s="384" t="s">
        <v>10</v>
      </c>
      <c r="N137" s="385"/>
      <c r="O137" s="641"/>
      <c r="P137" s="641"/>
      <c r="Q137" s="366"/>
      <c r="R137" s="367"/>
      <c r="S137" s="382"/>
      <c r="T137" s="382"/>
      <c r="U137" s="382"/>
      <c r="V137" s="382"/>
      <c r="W137" s="394"/>
      <c r="X137" s="395"/>
    </row>
    <row r="138" spans="1:24" ht="18" customHeight="1" thickBot="1">
      <c r="A138" s="676"/>
      <c r="B138" s="677"/>
      <c r="C138" s="399"/>
      <c r="D138" s="400"/>
      <c r="E138" s="703" t="s">
        <v>29</v>
      </c>
      <c r="F138" s="704"/>
      <c r="G138" s="705" t="s">
        <v>30</v>
      </c>
      <c r="H138" s="706"/>
      <c r="I138" s="386"/>
      <c r="J138" s="383"/>
      <c r="K138" s="614"/>
      <c r="L138" s="614"/>
      <c r="M138" s="387"/>
      <c r="N138" s="388"/>
      <c r="O138" s="641"/>
      <c r="P138" s="641"/>
      <c r="Q138" s="390"/>
      <c r="R138" s="391"/>
      <c r="S138" s="537"/>
      <c r="T138" s="537"/>
      <c r="U138" s="537"/>
      <c r="V138" s="537"/>
      <c r="W138" s="396"/>
      <c r="X138" s="397"/>
    </row>
    <row r="139" spans="1:25" ht="16.5" thickBot="1">
      <c r="A139" s="77"/>
      <c r="B139" s="182" t="s">
        <v>0</v>
      </c>
      <c r="C139" s="72" t="s">
        <v>86</v>
      </c>
      <c r="D139" s="71" t="s">
        <v>87</v>
      </c>
      <c r="E139" s="70" t="s">
        <v>86</v>
      </c>
      <c r="F139" s="71" t="s">
        <v>87</v>
      </c>
      <c r="G139" s="72" t="s">
        <v>86</v>
      </c>
      <c r="H139" s="71" t="s">
        <v>87</v>
      </c>
      <c r="I139" s="70" t="s">
        <v>86</v>
      </c>
      <c r="J139" s="71" t="s">
        <v>87</v>
      </c>
      <c r="K139" s="605"/>
      <c r="L139" s="605"/>
      <c r="M139" s="70" t="s">
        <v>86</v>
      </c>
      <c r="N139" s="71" t="s">
        <v>87</v>
      </c>
      <c r="O139" s="605"/>
      <c r="P139" s="605"/>
      <c r="Q139" s="70" t="s">
        <v>86</v>
      </c>
      <c r="R139" s="71" t="s">
        <v>87</v>
      </c>
      <c r="S139" s="605"/>
      <c r="T139" s="605"/>
      <c r="U139" s="605"/>
      <c r="V139" s="605"/>
      <c r="W139" s="70" t="s">
        <v>86</v>
      </c>
      <c r="X139" s="71" t="s">
        <v>87</v>
      </c>
      <c r="Y139" s="335"/>
    </row>
    <row r="140" spans="1:25" ht="12.75">
      <c r="A140" s="115">
        <v>177</v>
      </c>
      <c r="B140" s="20" t="s">
        <v>31</v>
      </c>
      <c r="C140" s="203">
        <v>150</v>
      </c>
      <c r="D140" s="204">
        <v>200</v>
      </c>
      <c r="E140" s="201">
        <v>4.6</v>
      </c>
      <c r="F140" s="215">
        <v>5.3</v>
      </c>
      <c r="G140" s="156">
        <v>3.53</v>
      </c>
      <c r="H140" s="155">
        <v>3.68</v>
      </c>
      <c r="I140" s="156">
        <v>5.5</v>
      </c>
      <c r="J140" s="155">
        <v>7.33</v>
      </c>
      <c r="K140" s="618"/>
      <c r="L140" s="618"/>
      <c r="M140" s="156">
        <v>24.82</v>
      </c>
      <c r="N140" s="155">
        <v>33.09</v>
      </c>
      <c r="O140" s="618"/>
      <c r="P140" s="618"/>
      <c r="Q140" s="148">
        <v>168</v>
      </c>
      <c r="R140" s="149">
        <v>224</v>
      </c>
      <c r="S140" s="513"/>
      <c r="T140" s="513"/>
      <c r="U140" s="513"/>
      <c r="V140" s="513"/>
      <c r="W140" s="148">
        <v>1.03</v>
      </c>
      <c r="X140" s="149">
        <v>1.23</v>
      </c>
      <c r="Y140" s="335"/>
    </row>
    <row r="141" spans="1:25" ht="12.75">
      <c r="A141" s="79">
        <v>701</v>
      </c>
      <c r="B141" s="74" t="s">
        <v>33</v>
      </c>
      <c r="C141" s="56">
        <v>30</v>
      </c>
      <c r="D141" s="57">
        <v>40</v>
      </c>
      <c r="E141" s="201">
        <v>2.28</v>
      </c>
      <c r="F141" s="108">
        <v>3.04</v>
      </c>
      <c r="G141" s="107">
        <v>0.039</v>
      </c>
      <c r="H141" s="108"/>
      <c r="I141" s="107">
        <v>0.24</v>
      </c>
      <c r="J141" s="108">
        <v>0.36</v>
      </c>
      <c r="K141" s="261"/>
      <c r="L141" s="261"/>
      <c r="M141" s="107">
        <v>14.76</v>
      </c>
      <c r="N141" s="108">
        <v>20.01</v>
      </c>
      <c r="O141" s="261"/>
      <c r="P141" s="261"/>
      <c r="Q141" s="111">
        <v>67</v>
      </c>
      <c r="R141" s="150">
        <v>89</v>
      </c>
      <c r="S141" s="647"/>
      <c r="T141" s="647"/>
      <c r="U141" s="647"/>
      <c r="V141" s="647"/>
      <c r="W141" s="111"/>
      <c r="X141" s="259"/>
      <c r="Y141" s="335"/>
    </row>
    <row r="142" spans="1:25" ht="12.75">
      <c r="A142" s="79">
        <v>394</v>
      </c>
      <c r="B142" s="85" t="s">
        <v>16</v>
      </c>
      <c r="C142" s="67">
        <v>170</v>
      </c>
      <c r="D142" s="57">
        <v>200</v>
      </c>
      <c r="E142" s="107">
        <v>3.94</v>
      </c>
      <c r="F142" s="108">
        <v>4.64</v>
      </c>
      <c r="G142" s="107">
        <v>2.42</v>
      </c>
      <c r="H142" s="108">
        <v>3.27</v>
      </c>
      <c r="I142" s="107">
        <v>4.35</v>
      </c>
      <c r="J142" s="108">
        <v>5.12</v>
      </c>
      <c r="K142" s="261"/>
      <c r="L142" s="261"/>
      <c r="M142" s="107">
        <v>15.63</v>
      </c>
      <c r="N142" s="108">
        <v>17.26</v>
      </c>
      <c r="O142" s="261"/>
      <c r="P142" s="261"/>
      <c r="Q142" s="111">
        <v>88</v>
      </c>
      <c r="R142" s="150">
        <v>103</v>
      </c>
      <c r="S142" s="647"/>
      <c r="T142" s="647"/>
      <c r="U142" s="647"/>
      <c r="V142" s="647"/>
      <c r="W142" s="111">
        <v>0.19</v>
      </c>
      <c r="X142" s="150">
        <v>0.8</v>
      </c>
      <c r="Y142" s="335"/>
    </row>
    <row r="143" spans="1:25" ht="13.5" thickBot="1">
      <c r="A143" s="81"/>
      <c r="B143" s="144"/>
      <c r="C143" s="712" t="s">
        <v>6</v>
      </c>
      <c r="D143" s="695"/>
      <c r="E143" s="202">
        <f aca="true" t="shared" si="29" ref="E143:X143">SUM(E140:E142)</f>
        <v>10.819999999999999</v>
      </c>
      <c r="F143" s="206">
        <f t="shared" si="29"/>
        <v>12.98</v>
      </c>
      <c r="G143" s="151">
        <f t="shared" si="29"/>
        <v>5.989</v>
      </c>
      <c r="H143" s="152">
        <f t="shared" si="29"/>
        <v>6.95</v>
      </c>
      <c r="I143" s="151">
        <f t="shared" si="29"/>
        <v>10.09</v>
      </c>
      <c r="J143" s="152">
        <f t="shared" si="29"/>
        <v>12.81</v>
      </c>
      <c r="K143" s="617"/>
      <c r="L143" s="617"/>
      <c r="M143" s="151">
        <f t="shared" si="29"/>
        <v>55.21</v>
      </c>
      <c r="N143" s="152">
        <f t="shared" si="29"/>
        <v>70.36000000000001</v>
      </c>
      <c r="O143" s="617"/>
      <c r="P143" s="617"/>
      <c r="Q143" s="151">
        <f t="shared" si="29"/>
        <v>323</v>
      </c>
      <c r="R143" s="152">
        <f t="shared" si="29"/>
        <v>416</v>
      </c>
      <c r="S143" s="617"/>
      <c r="T143" s="617"/>
      <c r="U143" s="617"/>
      <c r="V143" s="617"/>
      <c r="W143" s="151">
        <f t="shared" si="29"/>
        <v>1.22</v>
      </c>
      <c r="X143" s="153">
        <f t="shared" si="29"/>
        <v>2.0300000000000002</v>
      </c>
      <c r="Y143" s="336">
        <f>AVERAGE(Q143:R143)</f>
        <v>369.5</v>
      </c>
    </row>
    <row r="144" spans="1:25" ht="15.75">
      <c r="A144" s="84"/>
      <c r="B144" s="198" t="s">
        <v>1</v>
      </c>
      <c r="C144" s="128"/>
      <c r="D144" s="129"/>
      <c r="E144" s="154"/>
      <c r="F144" s="155" t="s">
        <v>7</v>
      </c>
      <c r="G144" s="156"/>
      <c r="H144" s="155"/>
      <c r="I144" s="156"/>
      <c r="J144" s="155"/>
      <c r="K144" s="618"/>
      <c r="L144" s="618"/>
      <c r="M144" s="156"/>
      <c r="N144" s="155" t="s">
        <v>7</v>
      </c>
      <c r="O144" s="618"/>
      <c r="P144" s="618"/>
      <c r="Q144" s="156"/>
      <c r="R144" s="157"/>
      <c r="S144" s="651"/>
      <c r="T144" s="651"/>
      <c r="U144" s="651"/>
      <c r="V144" s="651"/>
      <c r="W144" s="154"/>
      <c r="X144" s="158"/>
      <c r="Y144" s="335"/>
    </row>
    <row r="145" spans="1:25" ht="12.75">
      <c r="A145" s="79"/>
      <c r="B145" s="79" t="s">
        <v>139</v>
      </c>
      <c r="C145" s="104">
        <v>100</v>
      </c>
      <c r="D145" s="57">
        <v>90</v>
      </c>
      <c r="E145" s="247">
        <v>0.45</v>
      </c>
      <c r="F145" s="247">
        <v>0.4</v>
      </c>
      <c r="G145" s="107"/>
      <c r="H145" s="250"/>
      <c r="I145" s="109">
        <v>0.72</v>
      </c>
      <c r="J145" s="409">
        <v>0.67</v>
      </c>
      <c r="K145" s="615"/>
      <c r="L145" s="615"/>
      <c r="M145" s="410">
        <v>17.87</v>
      </c>
      <c r="N145" s="250">
        <v>16.08</v>
      </c>
      <c r="O145" s="615"/>
      <c r="P145" s="615"/>
      <c r="Q145" s="111">
        <v>67</v>
      </c>
      <c r="R145" s="301">
        <v>60</v>
      </c>
      <c r="S145" s="647"/>
      <c r="T145" s="647"/>
      <c r="U145" s="647"/>
      <c r="V145" s="647"/>
      <c r="W145" s="196">
        <v>10</v>
      </c>
      <c r="X145" s="150">
        <v>9</v>
      </c>
      <c r="Y145" s="335"/>
    </row>
    <row r="146" spans="1:25" ht="13.5" thickBot="1">
      <c r="A146" s="81"/>
      <c r="B146" s="200"/>
      <c r="C146" s="712" t="s">
        <v>6</v>
      </c>
      <c r="D146" s="695"/>
      <c r="E146" s="151">
        <f>SUM(E145:E145)</f>
        <v>0.45</v>
      </c>
      <c r="F146" s="202">
        <f>SUM(F145:F145)</f>
        <v>0.4</v>
      </c>
      <c r="G146" s="151"/>
      <c r="H146" s="152"/>
      <c r="I146" s="151">
        <f aca="true" t="shared" si="30" ref="I146:X146">SUM(I145:I145)</f>
        <v>0.72</v>
      </c>
      <c r="J146" s="202">
        <f t="shared" si="30"/>
        <v>0.67</v>
      </c>
      <c r="K146" s="202"/>
      <c r="L146" s="202"/>
      <c r="M146" s="151">
        <f t="shared" si="30"/>
        <v>17.87</v>
      </c>
      <c r="N146" s="202">
        <f t="shared" si="30"/>
        <v>16.08</v>
      </c>
      <c r="O146" s="202"/>
      <c r="P146" s="202"/>
      <c r="Q146" s="151">
        <f t="shared" si="30"/>
        <v>67</v>
      </c>
      <c r="R146" s="202">
        <f t="shared" si="30"/>
        <v>60</v>
      </c>
      <c r="S146" s="202"/>
      <c r="T146" s="202"/>
      <c r="U146" s="202"/>
      <c r="V146" s="202"/>
      <c r="W146" s="151">
        <f t="shared" si="30"/>
        <v>10</v>
      </c>
      <c r="X146" s="285">
        <f t="shared" si="30"/>
        <v>9</v>
      </c>
      <c r="Y146" s="337">
        <f>AVERAGE(Q146:R146)</f>
        <v>63.5</v>
      </c>
    </row>
    <row r="147" spans="1:25" ht="15.75">
      <c r="A147" s="84"/>
      <c r="B147" s="181" t="s">
        <v>2</v>
      </c>
      <c r="C147" s="128"/>
      <c r="D147" s="129"/>
      <c r="E147" s="154"/>
      <c r="F147" s="155"/>
      <c r="G147" s="156"/>
      <c r="H147" s="155"/>
      <c r="I147" s="156"/>
      <c r="J147" s="155"/>
      <c r="K147" s="618"/>
      <c r="L147" s="618"/>
      <c r="M147" s="156"/>
      <c r="N147" s="155"/>
      <c r="O147" s="618"/>
      <c r="P147" s="618"/>
      <c r="Q147" s="156"/>
      <c r="R147" s="149"/>
      <c r="S147" s="513"/>
      <c r="T147" s="513"/>
      <c r="U147" s="513"/>
      <c r="V147" s="513"/>
      <c r="W147" s="148"/>
      <c r="X147" s="158"/>
      <c r="Y147" s="335"/>
    </row>
    <row r="148" spans="1:25" ht="12.75">
      <c r="A148" s="303">
        <v>14</v>
      </c>
      <c r="B148" s="312" t="s">
        <v>177</v>
      </c>
      <c r="C148" s="239">
        <v>40</v>
      </c>
      <c r="D148" s="3">
        <v>60</v>
      </c>
      <c r="E148" s="107">
        <v>0.45</v>
      </c>
      <c r="F148" s="108">
        <v>0.67</v>
      </c>
      <c r="G148" s="107"/>
      <c r="H148" s="108"/>
      <c r="I148" s="107">
        <v>2.3</v>
      </c>
      <c r="J148" s="108">
        <v>3.5</v>
      </c>
      <c r="K148" s="261"/>
      <c r="L148" s="261"/>
      <c r="M148" s="107">
        <v>1.89</v>
      </c>
      <c r="N148" s="108">
        <v>2.83</v>
      </c>
      <c r="O148" s="261"/>
      <c r="P148" s="261"/>
      <c r="Q148" s="111">
        <v>32</v>
      </c>
      <c r="R148" s="150">
        <v>48</v>
      </c>
      <c r="S148" s="647"/>
      <c r="T148" s="647"/>
      <c r="U148" s="647"/>
      <c r="V148" s="647"/>
      <c r="W148" s="111">
        <v>8.1</v>
      </c>
      <c r="X148" s="150">
        <v>12.15</v>
      </c>
      <c r="Y148" s="335"/>
    </row>
    <row r="149" spans="1:25" ht="25.5">
      <c r="A149" s="79">
        <v>99</v>
      </c>
      <c r="B149" s="146" t="s">
        <v>32</v>
      </c>
      <c r="C149" s="98">
        <v>150</v>
      </c>
      <c r="D149" s="99">
        <v>200</v>
      </c>
      <c r="E149" s="107">
        <v>2.4</v>
      </c>
      <c r="F149" s="108">
        <v>3.2</v>
      </c>
      <c r="G149" s="107">
        <v>1.23</v>
      </c>
      <c r="H149" s="108">
        <v>1.64</v>
      </c>
      <c r="I149" s="107">
        <v>4.28</v>
      </c>
      <c r="J149" s="108">
        <v>5.7</v>
      </c>
      <c r="K149" s="261"/>
      <c r="L149" s="261"/>
      <c r="M149" s="107">
        <v>11.4</v>
      </c>
      <c r="N149" s="108">
        <v>15.2</v>
      </c>
      <c r="O149" s="261"/>
      <c r="P149" s="261"/>
      <c r="Q149" s="111">
        <v>101</v>
      </c>
      <c r="R149" s="150">
        <v>135</v>
      </c>
      <c r="S149" s="647"/>
      <c r="T149" s="647"/>
      <c r="U149" s="647"/>
      <c r="V149" s="647"/>
      <c r="W149" s="111">
        <v>5.13</v>
      </c>
      <c r="X149" s="150">
        <v>6.84</v>
      </c>
      <c r="Y149" s="335"/>
    </row>
    <row r="150" spans="1:25" ht="12.75">
      <c r="A150" s="79">
        <v>298</v>
      </c>
      <c r="B150" s="20" t="s">
        <v>75</v>
      </c>
      <c r="C150" s="98" t="s">
        <v>131</v>
      </c>
      <c r="D150" s="99" t="s">
        <v>130</v>
      </c>
      <c r="E150" s="40">
        <v>6.61</v>
      </c>
      <c r="F150" s="41">
        <v>8.32</v>
      </c>
      <c r="G150" s="107">
        <v>6.38</v>
      </c>
      <c r="H150" s="108">
        <v>7.32</v>
      </c>
      <c r="I150" s="40">
        <v>8.41</v>
      </c>
      <c r="J150" s="41">
        <v>10.35</v>
      </c>
      <c r="K150" s="293"/>
      <c r="L150" s="293"/>
      <c r="M150" s="40">
        <v>15.94</v>
      </c>
      <c r="N150" s="41">
        <v>19.93</v>
      </c>
      <c r="O150" s="293"/>
      <c r="P150" s="293"/>
      <c r="Q150" s="40">
        <v>177</v>
      </c>
      <c r="R150" s="174">
        <v>217</v>
      </c>
      <c r="S150" s="293"/>
      <c r="T150" s="293"/>
      <c r="U150" s="293"/>
      <c r="V150" s="293"/>
      <c r="W150" s="111">
        <v>15.02</v>
      </c>
      <c r="X150" s="150">
        <v>18.78</v>
      </c>
      <c r="Y150" s="335"/>
    </row>
    <row r="151" spans="1:25" ht="12.75">
      <c r="A151" s="79">
        <v>376</v>
      </c>
      <c r="B151" s="20" t="s">
        <v>91</v>
      </c>
      <c r="C151" s="64">
        <v>150</v>
      </c>
      <c r="D151" s="44">
        <v>200</v>
      </c>
      <c r="E151" s="107">
        <v>0.33</v>
      </c>
      <c r="F151" s="108">
        <v>0.59</v>
      </c>
      <c r="G151" s="107"/>
      <c r="H151" s="108"/>
      <c r="I151" s="107">
        <v>0.02</v>
      </c>
      <c r="J151" s="108">
        <v>0.04</v>
      </c>
      <c r="K151" s="261"/>
      <c r="L151" s="261"/>
      <c r="M151" s="107">
        <v>20.82</v>
      </c>
      <c r="N151" s="108">
        <v>27.76</v>
      </c>
      <c r="O151" s="261"/>
      <c r="P151" s="261"/>
      <c r="Q151" s="111">
        <v>84</v>
      </c>
      <c r="R151" s="150">
        <v>113</v>
      </c>
      <c r="S151" s="647"/>
      <c r="T151" s="647"/>
      <c r="U151" s="647"/>
      <c r="V151" s="647"/>
      <c r="W151" s="111">
        <v>0.3</v>
      </c>
      <c r="X151" s="150">
        <v>0.4</v>
      </c>
      <c r="Y151" s="335"/>
    </row>
    <row r="152" spans="1:25" ht="12.75">
      <c r="A152" s="79">
        <v>700</v>
      </c>
      <c r="B152" s="73" t="s">
        <v>14</v>
      </c>
      <c r="C152" s="62">
        <v>40</v>
      </c>
      <c r="D152" s="63">
        <v>50</v>
      </c>
      <c r="E152" s="164">
        <v>3.08</v>
      </c>
      <c r="F152" s="165">
        <v>4</v>
      </c>
      <c r="G152" s="164"/>
      <c r="H152" s="165"/>
      <c r="I152" s="164">
        <v>0.53</v>
      </c>
      <c r="J152" s="165">
        <v>0.66</v>
      </c>
      <c r="K152" s="611"/>
      <c r="L152" s="611"/>
      <c r="M152" s="164">
        <v>15.08</v>
      </c>
      <c r="N152" s="165">
        <v>18.85</v>
      </c>
      <c r="O152" s="611"/>
      <c r="P152" s="611"/>
      <c r="Q152" s="166">
        <v>80</v>
      </c>
      <c r="R152" s="167">
        <v>100</v>
      </c>
      <c r="S152" s="648"/>
      <c r="T152" s="648"/>
      <c r="U152" s="648"/>
      <c r="V152" s="648"/>
      <c r="W152" s="302"/>
      <c r="X152" s="173"/>
      <c r="Y152" s="335"/>
    </row>
    <row r="153" spans="1:25" ht="13.5" thickBot="1">
      <c r="A153" s="81"/>
      <c r="B153" s="144"/>
      <c r="C153" s="712" t="s">
        <v>6</v>
      </c>
      <c r="D153" s="695"/>
      <c r="E153" s="151">
        <f aca="true" t="shared" si="31" ref="E153:X153">SUM(E148:E152)</f>
        <v>12.870000000000001</v>
      </c>
      <c r="F153" s="152">
        <f t="shared" si="31"/>
        <v>16.78</v>
      </c>
      <c r="G153" s="151">
        <f t="shared" si="31"/>
        <v>7.609999999999999</v>
      </c>
      <c r="H153" s="152">
        <f t="shared" si="31"/>
        <v>8.96</v>
      </c>
      <c r="I153" s="151">
        <f t="shared" si="31"/>
        <v>15.54</v>
      </c>
      <c r="J153" s="152">
        <f t="shared" si="31"/>
        <v>20.249999999999996</v>
      </c>
      <c r="K153" s="617"/>
      <c r="L153" s="617"/>
      <c r="M153" s="151">
        <f t="shared" si="31"/>
        <v>65.13</v>
      </c>
      <c r="N153" s="152">
        <f t="shared" si="31"/>
        <v>84.57</v>
      </c>
      <c r="O153" s="617"/>
      <c r="P153" s="617"/>
      <c r="Q153" s="151">
        <f t="shared" si="31"/>
        <v>474</v>
      </c>
      <c r="R153" s="152">
        <f t="shared" si="31"/>
        <v>613</v>
      </c>
      <c r="S153" s="617"/>
      <c r="T153" s="617"/>
      <c r="U153" s="617"/>
      <c r="V153" s="617"/>
      <c r="W153" s="151">
        <f t="shared" si="31"/>
        <v>28.55</v>
      </c>
      <c r="X153" s="152">
        <f t="shared" si="31"/>
        <v>38.17</v>
      </c>
      <c r="Y153" s="336">
        <f>AVERAGE(Q153:R153)</f>
        <v>543.5</v>
      </c>
    </row>
    <row r="154" spans="1:25" ht="15.75">
      <c r="A154" s="84"/>
      <c r="B154" s="183" t="s">
        <v>54</v>
      </c>
      <c r="C154" s="222"/>
      <c r="D154" s="129"/>
      <c r="E154" s="154"/>
      <c r="F154" s="155"/>
      <c r="G154" s="156"/>
      <c r="H154" s="155"/>
      <c r="I154" s="207"/>
      <c r="J154" s="210"/>
      <c r="K154" s="618"/>
      <c r="L154" s="618"/>
      <c r="M154" s="156"/>
      <c r="N154" s="155"/>
      <c r="O154" s="618"/>
      <c r="P154" s="618"/>
      <c r="Q154" s="156"/>
      <c r="R154" s="149"/>
      <c r="S154" s="513"/>
      <c r="T154" s="513"/>
      <c r="U154" s="513"/>
      <c r="V154" s="513"/>
      <c r="W154" s="208"/>
      <c r="X154" s="158"/>
      <c r="Y154" s="335"/>
    </row>
    <row r="155" spans="1:25" ht="12.75">
      <c r="A155" s="79">
        <v>401</v>
      </c>
      <c r="B155" s="85" t="s">
        <v>39</v>
      </c>
      <c r="C155" s="17">
        <v>150</v>
      </c>
      <c r="D155" s="57">
        <v>180</v>
      </c>
      <c r="E155" s="164">
        <v>4.35</v>
      </c>
      <c r="F155" s="165">
        <v>5.8</v>
      </c>
      <c r="G155" s="107">
        <v>4.35</v>
      </c>
      <c r="H155" s="165">
        <v>5.8</v>
      </c>
      <c r="I155" s="212">
        <v>3.75</v>
      </c>
      <c r="J155" s="216">
        <v>5</v>
      </c>
      <c r="K155" s="611"/>
      <c r="L155" s="611"/>
      <c r="M155" s="164">
        <v>6</v>
      </c>
      <c r="N155" s="165">
        <v>8</v>
      </c>
      <c r="O155" s="611"/>
      <c r="P155" s="611"/>
      <c r="Q155" s="166">
        <v>75</v>
      </c>
      <c r="R155" s="167">
        <v>100</v>
      </c>
      <c r="S155" s="648"/>
      <c r="T155" s="648"/>
      <c r="U155" s="648"/>
      <c r="V155" s="648"/>
      <c r="W155" s="196">
        <v>1.05</v>
      </c>
      <c r="X155" s="108">
        <v>1.4</v>
      </c>
      <c r="Y155" s="335"/>
    </row>
    <row r="156" spans="1:25" ht="12.75">
      <c r="A156" s="79" t="s">
        <v>107</v>
      </c>
      <c r="B156" s="76" t="s">
        <v>141</v>
      </c>
      <c r="C156" s="104">
        <v>60</v>
      </c>
      <c r="D156" s="105">
        <v>70</v>
      </c>
      <c r="E156" s="107">
        <v>1.49</v>
      </c>
      <c r="F156" s="108">
        <v>1.73</v>
      </c>
      <c r="G156" s="169">
        <v>0.08</v>
      </c>
      <c r="H156" s="168">
        <v>0.16</v>
      </c>
      <c r="I156" s="201">
        <v>3.2</v>
      </c>
      <c r="J156" s="215">
        <v>3.73</v>
      </c>
      <c r="K156" s="261"/>
      <c r="L156" s="261"/>
      <c r="M156" s="107">
        <v>14.97</v>
      </c>
      <c r="N156" s="108">
        <v>17.46</v>
      </c>
      <c r="O156" s="261"/>
      <c r="P156" s="261"/>
      <c r="Q156" s="111">
        <v>109</v>
      </c>
      <c r="R156" s="150">
        <v>127</v>
      </c>
      <c r="S156" s="647"/>
      <c r="T156" s="647"/>
      <c r="U156" s="647"/>
      <c r="V156" s="647"/>
      <c r="W156" s="196">
        <v>1.5</v>
      </c>
      <c r="X156" s="150">
        <v>1.75</v>
      </c>
      <c r="Y156" s="335"/>
    </row>
    <row r="157" spans="1:25" ht="13.5" thickBot="1">
      <c r="A157" s="81"/>
      <c r="B157" s="81"/>
      <c r="C157" s="694" t="s">
        <v>6</v>
      </c>
      <c r="D157" s="695"/>
      <c r="E157" s="170">
        <f aca="true" t="shared" si="32" ref="E157:X157">SUM(E155:E156)</f>
        <v>5.84</v>
      </c>
      <c r="F157" s="171">
        <f t="shared" si="32"/>
        <v>7.529999999999999</v>
      </c>
      <c r="G157" s="170">
        <f t="shared" si="32"/>
        <v>4.43</v>
      </c>
      <c r="H157" s="171">
        <f t="shared" si="32"/>
        <v>5.96</v>
      </c>
      <c r="I157" s="209">
        <f t="shared" si="32"/>
        <v>6.95</v>
      </c>
      <c r="J157" s="211">
        <f t="shared" si="32"/>
        <v>8.73</v>
      </c>
      <c r="K157" s="620"/>
      <c r="L157" s="620"/>
      <c r="M157" s="170">
        <f t="shared" si="32"/>
        <v>20.97</v>
      </c>
      <c r="N157" s="171">
        <f t="shared" si="32"/>
        <v>25.46</v>
      </c>
      <c r="O157" s="620"/>
      <c r="P157" s="620"/>
      <c r="Q157" s="170">
        <f t="shared" si="32"/>
        <v>184</v>
      </c>
      <c r="R157" s="171">
        <f>SUM(R155:R156)</f>
        <v>227</v>
      </c>
      <c r="S157" s="620"/>
      <c r="T157" s="620"/>
      <c r="U157" s="620"/>
      <c r="V157" s="620"/>
      <c r="W157" s="209">
        <f t="shared" si="32"/>
        <v>2.55</v>
      </c>
      <c r="X157" s="171">
        <f t="shared" si="32"/>
        <v>3.15</v>
      </c>
      <c r="Y157" s="336">
        <f>AVERAGE(Q157:R157)</f>
        <v>205.5</v>
      </c>
    </row>
    <row r="158" spans="1:25" ht="15.75">
      <c r="A158" s="84"/>
      <c r="B158" s="197" t="s">
        <v>53</v>
      </c>
      <c r="C158" s="128"/>
      <c r="D158" s="129"/>
      <c r="E158" s="154"/>
      <c r="F158" s="155"/>
      <c r="G158" s="156"/>
      <c r="H158" s="155"/>
      <c r="I158" s="156"/>
      <c r="J158" s="155"/>
      <c r="K158" s="618"/>
      <c r="L158" s="618"/>
      <c r="M158" s="156"/>
      <c r="N158" s="155"/>
      <c r="O158" s="618"/>
      <c r="P158" s="618"/>
      <c r="Q158" s="156"/>
      <c r="R158" s="149"/>
      <c r="S158" s="513"/>
      <c r="T158" s="513"/>
      <c r="U158" s="513"/>
      <c r="V158" s="513"/>
      <c r="W158" s="148"/>
      <c r="X158" s="158"/>
      <c r="Y158" s="335"/>
    </row>
    <row r="159" spans="1:25" ht="25.5">
      <c r="A159" s="320">
        <v>33</v>
      </c>
      <c r="B159" s="321" t="s">
        <v>48</v>
      </c>
      <c r="C159" s="322">
        <v>40</v>
      </c>
      <c r="D159" s="323">
        <v>60</v>
      </c>
      <c r="E159" s="175">
        <v>0.6</v>
      </c>
      <c r="F159" s="176">
        <v>0.9</v>
      </c>
      <c r="G159" s="175"/>
      <c r="H159" s="176"/>
      <c r="I159" s="175">
        <v>2.2</v>
      </c>
      <c r="J159" s="176">
        <v>3.2</v>
      </c>
      <c r="K159" s="624"/>
      <c r="L159" s="624"/>
      <c r="M159" s="175">
        <v>4.32</v>
      </c>
      <c r="N159" s="176">
        <v>6.48</v>
      </c>
      <c r="O159" s="624"/>
      <c r="P159" s="624"/>
      <c r="Q159" s="110">
        <v>59</v>
      </c>
      <c r="R159" s="159">
        <v>89</v>
      </c>
      <c r="S159" s="652"/>
      <c r="T159" s="652"/>
      <c r="U159" s="652"/>
      <c r="V159" s="652"/>
      <c r="W159" s="110">
        <v>3.9</v>
      </c>
      <c r="X159" s="159">
        <v>5.85</v>
      </c>
      <c r="Y159" s="335"/>
    </row>
    <row r="160" spans="1:25" ht="12.75">
      <c r="A160" s="85">
        <v>238</v>
      </c>
      <c r="B160" s="79" t="s">
        <v>170</v>
      </c>
      <c r="C160" s="67" t="s">
        <v>167</v>
      </c>
      <c r="D160" s="61" t="s">
        <v>80</v>
      </c>
      <c r="E160" s="169">
        <v>9.68</v>
      </c>
      <c r="F160" s="168">
        <v>12.1</v>
      </c>
      <c r="G160" s="169">
        <v>9.58</v>
      </c>
      <c r="H160" s="168">
        <v>12.01</v>
      </c>
      <c r="I160" s="169">
        <v>8.93</v>
      </c>
      <c r="J160" s="168">
        <v>11.16</v>
      </c>
      <c r="K160" s="616"/>
      <c r="L160" s="616"/>
      <c r="M160" s="169">
        <v>13.59</v>
      </c>
      <c r="N160" s="168">
        <v>17.47</v>
      </c>
      <c r="O160" s="616"/>
      <c r="P160" s="616"/>
      <c r="Q160" s="169">
        <v>179</v>
      </c>
      <c r="R160" s="168">
        <v>230</v>
      </c>
      <c r="S160" s="616"/>
      <c r="T160" s="616"/>
      <c r="U160" s="616"/>
      <c r="V160" s="616"/>
      <c r="W160" s="111">
        <v>0.94</v>
      </c>
      <c r="X160" s="150">
        <v>1.18</v>
      </c>
      <c r="Y160" s="335"/>
    </row>
    <row r="161" spans="1:25" ht="12.75">
      <c r="A161" s="79">
        <v>1</v>
      </c>
      <c r="B161" s="238" t="s">
        <v>83</v>
      </c>
      <c r="C161" s="54" t="s">
        <v>78</v>
      </c>
      <c r="D161" s="55" t="s">
        <v>55</v>
      </c>
      <c r="E161" s="201">
        <v>2.35</v>
      </c>
      <c r="F161" s="215">
        <v>3.1</v>
      </c>
      <c r="G161" s="107">
        <v>0.065</v>
      </c>
      <c r="H161" s="108">
        <v>0.04</v>
      </c>
      <c r="I161" s="107">
        <v>3.32</v>
      </c>
      <c r="J161" s="108">
        <v>3.4</v>
      </c>
      <c r="K161" s="261"/>
      <c r="L161" s="261"/>
      <c r="M161" s="107">
        <v>14.84</v>
      </c>
      <c r="N161" s="108">
        <v>19.77</v>
      </c>
      <c r="O161" s="261"/>
      <c r="P161" s="261"/>
      <c r="Q161" s="111">
        <v>95</v>
      </c>
      <c r="R161" s="150">
        <v>115</v>
      </c>
      <c r="S161" s="647"/>
      <c r="T161" s="647"/>
      <c r="U161" s="647"/>
      <c r="V161" s="647"/>
      <c r="W161" s="49"/>
      <c r="X161" s="50"/>
      <c r="Y161" s="335"/>
    </row>
    <row r="162" spans="1:25" ht="13.5" thickBot="1">
      <c r="A162" s="320">
        <v>392</v>
      </c>
      <c r="B162" s="584" t="s">
        <v>49</v>
      </c>
      <c r="C162" s="585">
        <v>170</v>
      </c>
      <c r="D162" s="586">
        <v>200</v>
      </c>
      <c r="E162" s="587">
        <v>0.05</v>
      </c>
      <c r="F162" s="588">
        <v>0.06</v>
      </c>
      <c r="G162" s="34"/>
      <c r="H162" s="35"/>
      <c r="I162" s="587">
        <v>0.02</v>
      </c>
      <c r="J162" s="588">
        <v>0.02</v>
      </c>
      <c r="K162" s="625"/>
      <c r="L162" s="625"/>
      <c r="M162" s="587">
        <v>7.9</v>
      </c>
      <c r="N162" s="588">
        <v>9.32</v>
      </c>
      <c r="O162" s="625"/>
      <c r="P162" s="625"/>
      <c r="Q162" s="587">
        <v>32</v>
      </c>
      <c r="R162" s="589">
        <v>37</v>
      </c>
      <c r="S162" s="625"/>
      <c r="T162" s="625"/>
      <c r="U162" s="625"/>
      <c r="V162" s="625"/>
      <c r="W162" s="45">
        <v>0.015</v>
      </c>
      <c r="X162" s="46">
        <v>0.02</v>
      </c>
      <c r="Y162" s="335"/>
    </row>
    <row r="163" spans="1:25" ht="13.5" thickBot="1">
      <c r="A163" s="576"/>
      <c r="B163" s="590"/>
      <c r="C163" s="759" t="s">
        <v>6</v>
      </c>
      <c r="D163" s="760"/>
      <c r="E163" s="538">
        <f aca="true" t="shared" si="33" ref="E163:X163">SUM(E159:E162)</f>
        <v>12.68</v>
      </c>
      <c r="F163" s="591">
        <f t="shared" si="33"/>
        <v>16.16</v>
      </c>
      <c r="G163" s="538">
        <f t="shared" si="33"/>
        <v>9.645</v>
      </c>
      <c r="H163" s="591">
        <f t="shared" si="33"/>
        <v>12.049999999999999</v>
      </c>
      <c r="I163" s="538">
        <f t="shared" si="33"/>
        <v>14.469999999999999</v>
      </c>
      <c r="J163" s="591">
        <f t="shared" si="33"/>
        <v>17.779999999999998</v>
      </c>
      <c r="K163" s="621"/>
      <c r="L163" s="621"/>
      <c r="M163" s="538">
        <f t="shared" si="33"/>
        <v>40.65</v>
      </c>
      <c r="N163" s="591">
        <f t="shared" si="33"/>
        <v>53.04</v>
      </c>
      <c r="O163" s="621"/>
      <c r="P163" s="621"/>
      <c r="Q163" s="538">
        <f t="shared" si="33"/>
        <v>365</v>
      </c>
      <c r="R163" s="591">
        <f t="shared" si="33"/>
        <v>471</v>
      </c>
      <c r="S163" s="621"/>
      <c r="T163" s="621"/>
      <c r="U163" s="621"/>
      <c r="V163" s="621"/>
      <c r="W163" s="538">
        <f t="shared" si="33"/>
        <v>4.8549999999999995</v>
      </c>
      <c r="X163" s="591">
        <f t="shared" si="33"/>
        <v>7.049999999999999</v>
      </c>
      <c r="Y163" s="338">
        <f>AVERAGE(Q163:R163)</f>
        <v>418</v>
      </c>
    </row>
    <row r="164" spans="1:25" ht="13.5" thickBot="1">
      <c r="A164" s="576"/>
      <c r="B164" s="579"/>
      <c r="C164" s="715" t="s">
        <v>15</v>
      </c>
      <c r="D164" s="716"/>
      <c r="E164" s="538">
        <f aca="true" t="shared" si="34" ref="E164:X164">SUM(E143+E146+E153+E157+E163)</f>
        <v>42.66</v>
      </c>
      <c r="F164" s="539">
        <f t="shared" si="34"/>
        <v>53.85000000000001</v>
      </c>
      <c r="G164" s="538">
        <f t="shared" si="34"/>
        <v>27.674</v>
      </c>
      <c r="H164" s="539">
        <f t="shared" si="34"/>
        <v>33.92</v>
      </c>
      <c r="I164" s="538">
        <f t="shared" si="34"/>
        <v>47.77</v>
      </c>
      <c r="J164" s="539">
        <f t="shared" si="34"/>
        <v>60.239999999999995</v>
      </c>
      <c r="K164" s="621"/>
      <c r="L164" s="621"/>
      <c r="M164" s="538">
        <f t="shared" si="34"/>
        <v>199.82999999999998</v>
      </c>
      <c r="N164" s="539">
        <f t="shared" si="34"/>
        <v>249.51</v>
      </c>
      <c r="O164" s="621"/>
      <c r="P164" s="621"/>
      <c r="Q164" s="540">
        <f t="shared" si="34"/>
        <v>1413</v>
      </c>
      <c r="R164" s="541">
        <f t="shared" si="34"/>
        <v>1787</v>
      </c>
      <c r="S164" s="653"/>
      <c r="T164" s="653"/>
      <c r="U164" s="653"/>
      <c r="V164" s="653"/>
      <c r="W164" s="538">
        <f t="shared" si="34"/>
        <v>47.175</v>
      </c>
      <c r="X164" s="542">
        <f t="shared" si="34"/>
        <v>59.4</v>
      </c>
      <c r="Y164" s="337">
        <f>AVERAGE(Q164:R164)</f>
        <v>1600</v>
      </c>
    </row>
    <row r="165" spans="1:24" ht="13.5" thickBot="1">
      <c r="A165" s="741"/>
      <c r="B165" s="687"/>
      <c r="C165" s="687"/>
      <c r="D165" s="687"/>
      <c r="E165" s="687"/>
      <c r="F165" s="687"/>
      <c r="G165" s="687"/>
      <c r="H165" s="687"/>
      <c r="I165" s="687"/>
      <c r="J165" s="687"/>
      <c r="K165" s="687"/>
      <c r="L165" s="687"/>
      <c r="M165" s="687"/>
      <c r="N165" s="687"/>
      <c r="O165" s="687"/>
      <c r="P165" s="687"/>
      <c r="Q165" s="687"/>
      <c r="R165" s="687"/>
      <c r="S165" s="687"/>
      <c r="T165" s="687"/>
      <c r="U165" s="687"/>
      <c r="V165" s="687"/>
      <c r="W165" s="687"/>
      <c r="X165" s="742"/>
    </row>
    <row r="166" spans="1:24" ht="12.75">
      <c r="A166" s="86"/>
      <c r="B166" s="689" t="s">
        <v>26</v>
      </c>
      <c r="C166" s="690"/>
      <c r="D166" s="691"/>
      <c r="E166" s="667">
        <v>45</v>
      </c>
      <c r="F166" s="667">
        <v>50</v>
      </c>
      <c r="G166" s="667">
        <v>0.8</v>
      </c>
      <c r="H166" s="667">
        <v>0.9</v>
      </c>
      <c r="I166" s="667">
        <v>0.9</v>
      </c>
      <c r="J166" s="667">
        <v>1</v>
      </c>
      <c r="K166" s="667">
        <v>450</v>
      </c>
      <c r="L166" s="668">
        <v>500</v>
      </c>
      <c r="M166" s="667">
        <v>10</v>
      </c>
      <c r="N166" s="668">
        <v>10</v>
      </c>
      <c r="O166" s="668">
        <v>800</v>
      </c>
      <c r="P166" s="669">
        <v>900</v>
      </c>
      <c r="Q166" s="668">
        <v>700</v>
      </c>
      <c r="R166" s="669">
        <v>800</v>
      </c>
      <c r="S166" s="667">
        <v>80</v>
      </c>
      <c r="T166" s="667">
        <v>200</v>
      </c>
      <c r="U166" s="667">
        <v>10</v>
      </c>
      <c r="V166" s="667">
        <v>10</v>
      </c>
      <c r="W166" s="669">
        <v>1.4</v>
      </c>
      <c r="X166" s="670">
        <v>2</v>
      </c>
    </row>
    <row r="167" spans="1:24" ht="13.5" thickBot="1">
      <c r="A167" s="92"/>
      <c r="B167" s="93" t="s">
        <v>28</v>
      </c>
      <c r="C167" s="177">
        <v>100</v>
      </c>
      <c r="D167" s="178"/>
      <c r="E167" s="561">
        <f>E164*C167/E166-C167</f>
        <v>-5.200000000000003</v>
      </c>
      <c r="F167" s="561">
        <f>F164*C167/F166-C167</f>
        <v>7.700000000000017</v>
      </c>
      <c r="G167" s="561">
        <f>G164*C167/G166-C167</f>
        <v>3359.25</v>
      </c>
      <c r="H167" s="561">
        <f>H164*C167/H166-C167</f>
        <v>3668.8888888888887</v>
      </c>
      <c r="I167" s="561">
        <f>I164*C167/I166-C167</f>
        <v>5207.777777777777</v>
      </c>
      <c r="J167" s="561">
        <f>J164*C167/J166-C167</f>
        <v>5923.999999999999</v>
      </c>
      <c r="K167" s="561"/>
      <c r="L167" s="561"/>
      <c r="M167" s="561">
        <f>M164*C167/M166-C167</f>
        <v>1898.3</v>
      </c>
      <c r="N167" s="562">
        <f>N164*C167/N166-C167</f>
        <v>2395.1</v>
      </c>
      <c r="O167" s="562"/>
      <c r="P167" s="562"/>
      <c r="Q167" s="561">
        <f>Q164*C167/Q166-C167</f>
        <v>101.85714285714286</v>
      </c>
      <c r="R167" s="561">
        <f>R164*C167/R166-C167</f>
        <v>123.375</v>
      </c>
      <c r="S167" s="561"/>
      <c r="T167" s="561"/>
      <c r="U167" s="561"/>
      <c r="V167" s="561"/>
      <c r="W167" s="561">
        <f>W164*C167/W166-C167</f>
        <v>3269.6428571428573</v>
      </c>
      <c r="X167" s="563">
        <f>X164*C167/X166-C167</f>
        <v>2870</v>
      </c>
    </row>
    <row r="185" spans="1:24" ht="15.75">
      <c r="A185" s="30"/>
      <c r="B185" s="5"/>
      <c r="C185" s="5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</row>
    <row r="186" spans="2:24" ht="16.5" thickBot="1">
      <c r="B186" s="5"/>
      <c r="C186" s="5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</row>
    <row r="187" spans="1:24" ht="13.5" thickBot="1">
      <c r="A187" s="83" t="s">
        <v>304</v>
      </c>
      <c r="B187" s="142" t="s">
        <v>22</v>
      </c>
      <c r="C187" s="725" t="s">
        <v>23</v>
      </c>
      <c r="D187" s="720"/>
      <c r="E187" s="725" t="s">
        <v>24</v>
      </c>
      <c r="F187" s="726"/>
      <c r="G187" s="726"/>
      <c r="H187" s="726"/>
      <c r="I187" s="726"/>
      <c r="J187" s="726"/>
      <c r="K187" s="726"/>
      <c r="L187" s="726"/>
      <c r="M187" s="726"/>
      <c r="N187" s="704"/>
      <c r="O187" s="378"/>
      <c r="P187" s="378"/>
      <c r="Q187" s="696" t="s">
        <v>25</v>
      </c>
      <c r="R187" s="697"/>
      <c r="S187" s="650"/>
      <c r="T187" s="650"/>
      <c r="U187" s="650"/>
      <c r="V187" s="650"/>
      <c r="W187" s="727" t="s">
        <v>50</v>
      </c>
      <c r="X187" s="728"/>
    </row>
    <row r="188" spans="1:24" ht="14.25" customHeight="1" thickBot="1">
      <c r="A188" s="674" t="s">
        <v>36</v>
      </c>
      <c r="B188" s="675"/>
      <c r="C188" s="721"/>
      <c r="D188" s="722"/>
      <c r="E188" s="733" t="s">
        <v>8</v>
      </c>
      <c r="F188" s="734"/>
      <c r="G188" s="734"/>
      <c r="H188" s="735"/>
      <c r="I188" s="736" t="s">
        <v>9</v>
      </c>
      <c r="J188" s="737"/>
      <c r="K188" s="604"/>
      <c r="L188" s="604"/>
      <c r="M188" s="736" t="s">
        <v>10</v>
      </c>
      <c r="N188" s="737"/>
      <c r="O188" s="641"/>
      <c r="P188" s="641"/>
      <c r="Q188" s="698"/>
      <c r="R188" s="688"/>
      <c r="S188" s="382"/>
      <c r="T188" s="382"/>
      <c r="U188" s="382"/>
      <c r="V188" s="382"/>
      <c r="W188" s="729"/>
      <c r="X188" s="730"/>
    </row>
    <row r="189" spans="1:24" ht="14.25" customHeight="1" thickBot="1">
      <c r="A189" s="676"/>
      <c r="B189" s="677"/>
      <c r="C189" s="723"/>
      <c r="D189" s="724"/>
      <c r="E189" s="703" t="s">
        <v>29</v>
      </c>
      <c r="F189" s="704"/>
      <c r="G189" s="705" t="s">
        <v>30</v>
      </c>
      <c r="H189" s="706"/>
      <c r="I189" s="738"/>
      <c r="J189" s="706"/>
      <c r="K189" s="614"/>
      <c r="L189" s="614"/>
      <c r="M189" s="739"/>
      <c r="N189" s="740"/>
      <c r="O189" s="641"/>
      <c r="P189" s="641"/>
      <c r="Q189" s="699"/>
      <c r="R189" s="700"/>
      <c r="S189" s="537"/>
      <c r="T189" s="537"/>
      <c r="U189" s="537"/>
      <c r="V189" s="537"/>
      <c r="W189" s="731"/>
      <c r="X189" s="732"/>
    </row>
    <row r="190" spans="1:24" ht="16.5" thickBot="1">
      <c r="A190" s="77"/>
      <c r="B190" s="180" t="s">
        <v>0</v>
      </c>
      <c r="C190" s="72" t="s">
        <v>86</v>
      </c>
      <c r="D190" s="71" t="s">
        <v>87</v>
      </c>
      <c r="E190" s="70" t="s">
        <v>86</v>
      </c>
      <c r="F190" s="71" t="s">
        <v>87</v>
      </c>
      <c r="G190" s="72" t="s">
        <v>86</v>
      </c>
      <c r="H190" s="71" t="s">
        <v>87</v>
      </c>
      <c r="I190" s="70" t="s">
        <v>86</v>
      </c>
      <c r="J190" s="71" t="s">
        <v>87</v>
      </c>
      <c r="K190" s="605"/>
      <c r="L190" s="605"/>
      <c r="M190" s="70" t="s">
        <v>86</v>
      </c>
      <c r="N190" s="71" t="s">
        <v>87</v>
      </c>
      <c r="O190" s="605"/>
      <c r="P190" s="605"/>
      <c r="Q190" s="70" t="s">
        <v>86</v>
      </c>
      <c r="R190" s="71" t="s">
        <v>87</v>
      </c>
      <c r="S190" s="605"/>
      <c r="T190" s="605"/>
      <c r="U190" s="605"/>
      <c r="V190" s="605"/>
      <c r="W190" s="70" t="s">
        <v>86</v>
      </c>
      <c r="X190" s="71" t="s">
        <v>87</v>
      </c>
    </row>
    <row r="191" spans="1:24" ht="12.75">
      <c r="A191" s="220" t="s">
        <v>65</v>
      </c>
      <c r="B191" s="20" t="s">
        <v>56</v>
      </c>
      <c r="C191" s="203">
        <v>150</v>
      </c>
      <c r="D191" s="204">
        <v>200</v>
      </c>
      <c r="E191" s="156">
        <v>4.5</v>
      </c>
      <c r="F191" s="155">
        <v>6</v>
      </c>
      <c r="G191" s="121">
        <v>3.1</v>
      </c>
      <c r="H191" s="122">
        <v>4.13</v>
      </c>
      <c r="I191" s="156">
        <v>4.9</v>
      </c>
      <c r="J191" s="155">
        <v>6.53</v>
      </c>
      <c r="K191" s="618"/>
      <c r="L191" s="618"/>
      <c r="M191" s="156">
        <v>18.5</v>
      </c>
      <c r="N191" s="155">
        <v>22.64</v>
      </c>
      <c r="O191" s="618"/>
      <c r="P191" s="618"/>
      <c r="Q191" s="148">
        <v>157</v>
      </c>
      <c r="R191" s="149">
        <v>209</v>
      </c>
      <c r="S191" s="513"/>
      <c r="T191" s="513"/>
      <c r="U191" s="513"/>
      <c r="V191" s="513"/>
      <c r="W191" s="121">
        <v>1.03</v>
      </c>
      <c r="X191" s="122">
        <v>1.23</v>
      </c>
    </row>
    <row r="192" spans="1:24" ht="12.75">
      <c r="A192" s="80">
        <v>7</v>
      </c>
      <c r="B192" s="146" t="s">
        <v>18</v>
      </c>
      <c r="C192" s="64">
        <v>6</v>
      </c>
      <c r="D192" s="57">
        <v>10</v>
      </c>
      <c r="E192" s="107">
        <v>1.56</v>
      </c>
      <c r="F192" s="108">
        <v>2.6</v>
      </c>
      <c r="G192" s="164">
        <v>1.56</v>
      </c>
      <c r="H192" s="108">
        <v>2.6</v>
      </c>
      <c r="I192" s="107">
        <v>1.52</v>
      </c>
      <c r="J192" s="108">
        <v>2.53</v>
      </c>
      <c r="K192" s="261"/>
      <c r="L192" s="261"/>
      <c r="M192" s="107">
        <v>0</v>
      </c>
      <c r="N192" s="108">
        <v>0</v>
      </c>
      <c r="O192" s="261"/>
      <c r="P192" s="261"/>
      <c r="Q192" s="111">
        <v>21</v>
      </c>
      <c r="R192" s="150">
        <v>35</v>
      </c>
      <c r="S192" s="647"/>
      <c r="T192" s="647"/>
      <c r="U192" s="647"/>
      <c r="V192" s="647"/>
      <c r="W192" s="258"/>
      <c r="X192" s="150"/>
    </row>
    <row r="193" spans="1:24" ht="12.75">
      <c r="A193" s="79">
        <v>1</v>
      </c>
      <c r="B193" s="188" t="s">
        <v>5</v>
      </c>
      <c r="C193" s="54" t="s">
        <v>103</v>
      </c>
      <c r="D193" s="219" t="s">
        <v>125</v>
      </c>
      <c r="E193" s="107">
        <v>2.12</v>
      </c>
      <c r="F193" s="108">
        <v>2.57</v>
      </c>
      <c r="G193" s="107">
        <v>2.039</v>
      </c>
      <c r="H193" s="108">
        <v>0.04</v>
      </c>
      <c r="I193" s="107">
        <v>3.29</v>
      </c>
      <c r="J193" s="108">
        <v>3.37</v>
      </c>
      <c r="K193" s="261"/>
      <c r="L193" s="261"/>
      <c r="M193" s="107">
        <v>13.37</v>
      </c>
      <c r="N193" s="108">
        <v>16.59</v>
      </c>
      <c r="O193" s="261"/>
      <c r="P193" s="261"/>
      <c r="Q193" s="111">
        <v>88</v>
      </c>
      <c r="R193" s="150">
        <v>98</v>
      </c>
      <c r="S193" s="647"/>
      <c r="T193" s="647"/>
      <c r="U193" s="647"/>
      <c r="V193" s="647"/>
      <c r="W193" s="111"/>
      <c r="X193" s="150"/>
    </row>
    <row r="194" spans="1:25" ht="12.75">
      <c r="A194" s="79">
        <v>395</v>
      </c>
      <c r="B194" s="20" t="s">
        <v>13</v>
      </c>
      <c r="C194" s="64">
        <v>170</v>
      </c>
      <c r="D194" s="57">
        <v>200</v>
      </c>
      <c r="E194" s="31">
        <v>3.94</v>
      </c>
      <c r="F194" s="32">
        <v>4.64</v>
      </c>
      <c r="G194" s="31">
        <v>3.27</v>
      </c>
      <c r="H194" s="32">
        <v>3.27</v>
      </c>
      <c r="I194" s="31">
        <v>4.35</v>
      </c>
      <c r="J194" s="32">
        <v>5.12</v>
      </c>
      <c r="K194" s="607"/>
      <c r="L194" s="607"/>
      <c r="M194" s="31">
        <v>14.67</v>
      </c>
      <c r="N194" s="32">
        <v>17.26</v>
      </c>
      <c r="O194" s="607"/>
      <c r="P194" s="607"/>
      <c r="Q194" s="42">
        <v>91</v>
      </c>
      <c r="R194" s="43">
        <v>107</v>
      </c>
      <c r="S194" s="645"/>
      <c r="T194" s="645"/>
      <c r="U194" s="645"/>
      <c r="V194" s="645"/>
      <c r="W194" s="42">
        <v>0.6</v>
      </c>
      <c r="X194" s="43">
        <v>0.6</v>
      </c>
      <c r="Y194" s="335"/>
    </row>
    <row r="195" spans="1:25" ht="13.5" thickBot="1">
      <c r="A195" s="81"/>
      <c r="B195" s="144"/>
      <c r="C195" s="712" t="s">
        <v>6</v>
      </c>
      <c r="D195" s="695"/>
      <c r="E195" s="151">
        <f aca="true" t="shared" si="35" ref="E195:X195">SUM(E191:E194)</f>
        <v>12.12</v>
      </c>
      <c r="F195" s="152">
        <f t="shared" si="35"/>
        <v>15.809999999999999</v>
      </c>
      <c r="G195" s="151">
        <f t="shared" si="35"/>
        <v>9.969</v>
      </c>
      <c r="H195" s="152">
        <f t="shared" si="35"/>
        <v>10.040000000000001</v>
      </c>
      <c r="I195" s="151">
        <f t="shared" si="35"/>
        <v>14.06</v>
      </c>
      <c r="J195" s="152">
        <f t="shared" si="35"/>
        <v>17.55</v>
      </c>
      <c r="K195" s="617"/>
      <c r="L195" s="617"/>
      <c r="M195" s="151">
        <f t="shared" si="35"/>
        <v>46.54</v>
      </c>
      <c r="N195" s="152">
        <f t="shared" si="35"/>
        <v>56.49000000000001</v>
      </c>
      <c r="O195" s="617"/>
      <c r="P195" s="617"/>
      <c r="Q195" s="151">
        <f t="shared" si="35"/>
        <v>357</v>
      </c>
      <c r="R195" s="152">
        <f t="shared" si="35"/>
        <v>449</v>
      </c>
      <c r="S195" s="617"/>
      <c r="T195" s="617"/>
      <c r="U195" s="617"/>
      <c r="V195" s="617"/>
      <c r="W195" s="151">
        <f t="shared" si="35"/>
        <v>1.63</v>
      </c>
      <c r="X195" s="153">
        <f t="shared" si="35"/>
        <v>1.83</v>
      </c>
      <c r="Y195" s="339">
        <f>AVERAGE(Q195:R195)</f>
        <v>403</v>
      </c>
    </row>
    <row r="196" spans="1:25" ht="15.75">
      <c r="A196" s="84"/>
      <c r="B196" s="181" t="s">
        <v>1</v>
      </c>
      <c r="C196" s="128"/>
      <c r="D196" s="129"/>
      <c r="E196" s="242"/>
      <c r="F196" s="155" t="s">
        <v>7</v>
      </c>
      <c r="G196" s="156"/>
      <c r="H196" s="155"/>
      <c r="I196" s="156"/>
      <c r="J196" s="210"/>
      <c r="K196" s="618"/>
      <c r="L196" s="618"/>
      <c r="M196" s="156"/>
      <c r="N196" s="155" t="s">
        <v>7</v>
      </c>
      <c r="O196" s="618"/>
      <c r="P196" s="618"/>
      <c r="Q196" s="207"/>
      <c r="R196" s="243"/>
      <c r="S196" s="654"/>
      <c r="T196" s="654"/>
      <c r="U196" s="654"/>
      <c r="V196" s="654"/>
      <c r="W196" s="242"/>
      <c r="X196" s="158"/>
      <c r="Y196" s="335"/>
    </row>
    <row r="197" spans="1:25" ht="12.75">
      <c r="A197" s="79" t="s">
        <v>161</v>
      </c>
      <c r="B197" s="75" t="s">
        <v>181</v>
      </c>
      <c r="C197" s="33">
        <v>180</v>
      </c>
      <c r="D197" s="57">
        <v>180</v>
      </c>
      <c r="E197" s="31">
        <v>0.58</v>
      </c>
      <c r="F197" s="32">
        <v>0.58</v>
      </c>
      <c r="G197" s="31"/>
      <c r="H197" s="32"/>
      <c r="I197" s="31">
        <v>0.41</v>
      </c>
      <c r="J197" s="32">
        <v>0.41</v>
      </c>
      <c r="K197" s="607"/>
      <c r="L197" s="607"/>
      <c r="M197" s="31">
        <v>20.26</v>
      </c>
      <c r="N197" s="32">
        <v>22.26</v>
      </c>
      <c r="O197" s="607"/>
      <c r="P197" s="607"/>
      <c r="Q197" s="42">
        <v>79</v>
      </c>
      <c r="R197" s="43">
        <v>79</v>
      </c>
      <c r="S197" s="645"/>
      <c r="T197" s="645"/>
      <c r="U197" s="645"/>
      <c r="V197" s="645"/>
      <c r="W197" s="42">
        <v>7.6</v>
      </c>
      <c r="X197" s="43">
        <v>7.7</v>
      </c>
      <c r="Y197" s="335"/>
    </row>
    <row r="198" spans="1:25" ht="13.5" thickBot="1">
      <c r="A198" s="81"/>
      <c r="B198" s="144"/>
      <c r="C198" s="712" t="s">
        <v>6</v>
      </c>
      <c r="D198" s="695"/>
      <c r="E198" s="38">
        <f>SUM(E197:E197)</f>
        <v>0.58</v>
      </c>
      <c r="F198" s="267">
        <f>SUM(F197:F197)</f>
        <v>0.58</v>
      </c>
      <c r="G198" s="151"/>
      <c r="H198" s="152"/>
      <c r="I198" s="38">
        <f aca="true" t="shared" si="36" ref="I198:X198">SUM(I197:I197)</f>
        <v>0.41</v>
      </c>
      <c r="J198" s="316">
        <f t="shared" si="36"/>
        <v>0.41</v>
      </c>
      <c r="K198" s="316"/>
      <c r="L198" s="316"/>
      <c r="M198" s="38">
        <f t="shared" si="36"/>
        <v>20.26</v>
      </c>
      <c r="N198" s="317">
        <f t="shared" si="36"/>
        <v>22.26</v>
      </c>
      <c r="O198" s="316"/>
      <c r="P198" s="316"/>
      <c r="Q198" s="38">
        <f t="shared" si="36"/>
        <v>79</v>
      </c>
      <c r="R198" s="267">
        <f t="shared" si="36"/>
        <v>79</v>
      </c>
      <c r="S198" s="267"/>
      <c r="T198" s="267"/>
      <c r="U198" s="267"/>
      <c r="V198" s="267"/>
      <c r="W198" s="38">
        <f t="shared" si="36"/>
        <v>7.6</v>
      </c>
      <c r="X198" s="317">
        <f t="shared" si="36"/>
        <v>7.7</v>
      </c>
      <c r="Y198" s="338">
        <f>AVERAGE(Q198:R198)</f>
        <v>79</v>
      </c>
    </row>
    <row r="199" spans="1:25" ht="15.75">
      <c r="A199" s="84"/>
      <c r="B199" s="181" t="s">
        <v>2</v>
      </c>
      <c r="C199" s="128"/>
      <c r="D199" s="129"/>
      <c r="E199" s="242"/>
      <c r="F199" s="210"/>
      <c r="G199" s="156"/>
      <c r="H199" s="155"/>
      <c r="I199" s="156"/>
      <c r="J199" s="155"/>
      <c r="K199" s="618"/>
      <c r="L199" s="618"/>
      <c r="M199" s="156"/>
      <c r="N199" s="155"/>
      <c r="O199" s="618"/>
      <c r="P199" s="618"/>
      <c r="Q199" s="156"/>
      <c r="R199" s="149"/>
      <c r="S199" s="513"/>
      <c r="T199" s="513"/>
      <c r="U199" s="513"/>
      <c r="V199" s="513"/>
      <c r="W199" s="148"/>
      <c r="X199" s="158"/>
      <c r="Y199" s="335"/>
    </row>
    <row r="200" spans="1:25" ht="25.5">
      <c r="A200" s="314" t="s">
        <v>132</v>
      </c>
      <c r="B200" s="95" t="s">
        <v>133</v>
      </c>
      <c r="C200" s="98">
        <v>40</v>
      </c>
      <c r="D200" s="106">
        <v>60</v>
      </c>
      <c r="E200" s="107">
        <v>0.42</v>
      </c>
      <c r="F200" s="108">
        <v>0.63</v>
      </c>
      <c r="G200" s="175"/>
      <c r="H200" s="176"/>
      <c r="I200" s="107">
        <v>2.06</v>
      </c>
      <c r="J200" s="108">
        <v>3.09</v>
      </c>
      <c r="K200" s="261"/>
      <c r="L200" s="261"/>
      <c r="M200" s="107">
        <v>3.89</v>
      </c>
      <c r="N200" s="108">
        <v>5.84</v>
      </c>
      <c r="O200" s="261"/>
      <c r="P200" s="261"/>
      <c r="Q200" s="111">
        <v>32</v>
      </c>
      <c r="R200" s="150">
        <v>48</v>
      </c>
      <c r="S200" s="647"/>
      <c r="T200" s="647"/>
      <c r="U200" s="647"/>
      <c r="V200" s="647"/>
      <c r="W200" s="111">
        <v>4.16</v>
      </c>
      <c r="X200" s="150">
        <v>6.24</v>
      </c>
      <c r="Y200" s="335"/>
    </row>
    <row r="201" spans="1:25" ht="12.75">
      <c r="A201" s="79">
        <v>47</v>
      </c>
      <c r="B201" s="146" t="s">
        <v>60</v>
      </c>
      <c r="C201" s="58">
        <v>150</v>
      </c>
      <c r="D201" s="59">
        <v>200</v>
      </c>
      <c r="E201" s="8">
        <v>1.25</v>
      </c>
      <c r="F201" s="225">
        <v>1.66</v>
      </c>
      <c r="G201" s="107">
        <v>1.23</v>
      </c>
      <c r="H201" s="108">
        <v>1.65</v>
      </c>
      <c r="I201" s="40">
        <v>2.9</v>
      </c>
      <c r="J201" s="174">
        <v>3.56</v>
      </c>
      <c r="K201" s="293"/>
      <c r="L201" s="293"/>
      <c r="M201" s="40">
        <v>5.05</v>
      </c>
      <c r="N201" s="41">
        <v>6.77</v>
      </c>
      <c r="O201" s="293"/>
      <c r="P201" s="293"/>
      <c r="Q201" s="40">
        <v>72</v>
      </c>
      <c r="R201" s="174">
        <v>96</v>
      </c>
      <c r="S201" s="293"/>
      <c r="T201" s="293"/>
      <c r="U201" s="293"/>
      <c r="V201" s="293"/>
      <c r="W201" s="111">
        <v>0.29</v>
      </c>
      <c r="X201" s="150">
        <v>0.38</v>
      </c>
      <c r="Y201" s="335"/>
    </row>
    <row r="202" spans="1:25" ht="25.5">
      <c r="A202" s="79">
        <v>291</v>
      </c>
      <c r="B202" s="146" t="s">
        <v>180</v>
      </c>
      <c r="C202" s="306" t="s">
        <v>57</v>
      </c>
      <c r="D202" s="308" t="s">
        <v>80</v>
      </c>
      <c r="E202" s="14">
        <v>8.23</v>
      </c>
      <c r="F202" s="225">
        <v>9.14</v>
      </c>
      <c r="G202" s="107">
        <v>6.62</v>
      </c>
      <c r="H202" s="108">
        <v>7.64</v>
      </c>
      <c r="I202" s="14">
        <v>8.74</v>
      </c>
      <c r="J202" s="225">
        <v>10.49</v>
      </c>
      <c r="K202" s="293"/>
      <c r="L202" s="293"/>
      <c r="M202" s="40">
        <v>21.27</v>
      </c>
      <c r="N202" s="41">
        <v>25.53</v>
      </c>
      <c r="O202" s="293"/>
      <c r="P202" s="293"/>
      <c r="Q202" s="14">
        <v>222</v>
      </c>
      <c r="R202" s="293">
        <v>266</v>
      </c>
      <c r="S202" s="293"/>
      <c r="T202" s="293"/>
      <c r="U202" s="293"/>
      <c r="V202" s="293"/>
      <c r="W202" s="111">
        <v>17.31</v>
      </c>
      <c r="X202" s="301">
        <v>20.78</v>
      </c>
      <c r="Y202" s="340"/>
    </row>
    <row r="203" spans="1:25" ht="12.75">
      <c r="A203" s="79">
        <v>398</v>
      </c>
      <c r="B203" s="96" t="s">
        <v>144</v>
      </c>
      <c r="C203" s="64">
        <v>150</v>
      </c>
      <c r="D203" s="57">
        <v>200</v>
      </c>
      <c r="E203" s="160">
        <v>0.51</v>
      </c>
      <c r="F203" s="161">
        <v>0.68</v>
      </c>
      <c r="G203" s="107"/>
      <c r="H203" s="108"/>
      <c r="I203" s="160">
        <v>0.21</v>
      </c>
      <c r="J203" s="161">
        <v>0.28</v>
      </c>
      <c r="K203" s="619"/>
      <c r="L203" s="619"/>
      <c r="M203" s="160">
        <v>19.98</v>
      </c>
      <c r="N203" s="161">
        <v>25.3</v>
      </c>
      <c r="O203" s="619"/>
      <c r="P203" s="619"/>
      <c r="Q203" s="162">
        <v>70</v>
      </c>
      <c r="R203" s="163">
        <v>93</v>
      </c>
      <c r="S203" s="536"/>
      <c r="T203" s="536"/>
      <c r="U203" s="536"/>
      <c r="V203" s="536"/>
      <c r="W203" s="111">
        <v>19</v>
      </c>
      <c r="X203" s="150">
        <v>25</v>
      </c>
      <c r="Y203" s="335"/>
    </row>
    <row r="204" spans="1:25" ht="12.75">
      <c r="A204" s="79">
        <v>700</v>
      </c>
      <c r="B204" s="75" t="s">
        <v>14</v>
      </c>
      <c r="C204" s="33">
        <v>40</v>
      </c>
      <c r="D204" s="63">
        <v>50</v>
      </c>
      <c r="E204" s="164">
        <v>3.08</v>
      </c>
      <c r="F204" s="165">
        <v>4</v>
      </c>
      <c r="G204" s="164"/>
      <c r="H204" s="165"/>
      <c r="I204" s="164">
        <v>0.53</v>
      </c>
      <c r="J204" s="165">
        <v>0.66</v>
      </c>
      <c r="K204" s="611"/>
      <c r="L204" s="611"/>
      <c r="M204" s="164">
        <v>15.08</v>
      </c>
      <c r="N204" s="165">
        <v>18.85</v>
      </c>
      <c r="O204" s="611"/>
      <c r="P204" s="611"/>
      <c r="Q204" s="166">
        <v>80</v>
      </c>
      <c r="R204" s="167">
        <v>100</v>
      </c>
      <c r="S204" s="648"/>
      <c r="T204" s="648"/>
      <c r="U204" s="648"/>
      <c r="V204" s="648"/>
      <c r="W204" s="302"/>
      <c r="X204" s="173"/>
      <c r="Y204" s="335"/>
    </row>
    <row r="205" spans="1:25" ht="13.5" thickBot="1">
      <c r="A205" s="81"/>
      <c r="B205" s="144"/>
      <c r="C205" s="712" t="s">
        <v>6</v>
      </c>
      <c r="D205" s="695"/>
      <c r="E205" s="151">
        <f aca="true" t="shared" si="37" ref="E205:X205">SUM(E200:E204)</f>
        <v>13.49</v>
      </c>
      <c r="F205" s="206">
        <f t="shared" si="37"/>
        <v>16.11</v>
      </c>
      <c r="G205" s="151">
        <f t="shared" si="37"/>
        <v>7.85</v>
      </c>
      <c r="H205" s="152">
        <f t="shared" si="37"/>
        <v>9.29</v>
      </c>
      <c r="I205" s="151">
        <f t="shared" si="37"/>
        <v>14.44</v>
      </c>
      <c r="J205" s="152">
        <f t="shared" si="37"/>
        <v>18.080000000000002</v>
      </c>
      <c r="K205" s="617"/>
      <c r="L205" s="617"/>
      <c r="M205" s="151">
        <f t="shared" si="37"/>
        <v>65.27</v>
      </c>
      <c r="N205" s="152">
        <f t="shared" si="37"/>
        <v>82.28999999999999</v>
      </c>
      <c r="O205" s="617"/>
      <c r="P205" s="617"/>
      <c r="Q205" s="151">
        <f t="shared" si="37"/>
        <v>476</v>
      </c>
      <c r="R205" s="152">
        <f t="shared" si="37"/>
        <v>603</v>
      </c>
      <c r="S205" s="617"/>
      <c r="T205" s="617"/>
      <c r="U205" s="617"/>
      <c r="V205" s="617"/>
      <c r="W205" s="151">
        <f t="shared" si="37"/>
        <v>40.76</v>
      </c>
      <c r="X205" s="152">
        <f t="shared" si="37"/>
        <v>52.400000000000006</v>
      </c>
      <c r="Y205" s="339">
        <f>AVERAGE(Q205:R205)</f>
        <v>539.5</v>
      </c>
    </row>
    <row r="206" spans="1:25" ht="15.75">
      <c r="A206" s="84"/>
      <c r="B206" s="181" t="s">
        <v>54</v>
      </c>
      <c r="C206" s="128"/>
      <c r="D206" s="129"/>
      <c r="E206" s="242"/>
      <c r="F206" s="155"/>
      <c r="G206" s="207"/>
      <c r="H206" s="210"/>
      <c r="I206" s="156"/>
      <c r="J206" s="155"/>
      <c r="K206" s="618"/>
      <c r="L206" s="618"/>
      <c r="M206" s="207"/>
      <c r="N206" s="210"/>
      <c r="O206" s="618"/>
      <c r="P206" s="618"/>
      <c r="Q206" s="156"/>
      <c r="R206" s="149"/>
      <c r="S206" s="513"/>
      <c r="T206" s="513"/>
      <c r="U206" s="513"/>
      <c r="V206" s="513"/>
      <c r="W206" s="208"/>
      <c r="X206" s="158"/>
      <c r="Y206" s="335"/>
    </row>
    <row r="207" spans="1:25" ht="12.75">
      <c r="A207" s="79">
        <v>401</v>
      </c>
      <c r="B207" s="199" t="s">
        <v>82</v>
      </c>
      <c r="C207" s="33">
        <v>150</v>
      </c>
      <c r="D207" s="44">
        <v>180</v>
      </c>
      <c r="E207" s="107">
        <v>4.05</v>
      </c>
      <c r="F207" s="108">
        <v>4.86</v>
      </c>
      <c r="G207" s="201">
        <v>4.05</v>
      </c>
      <c r="H207" s="215">
        <v>4.86</v>
      </c>
      <c r="I207" s="107">
        <v>4.75</v>
      </c>
      <c r="J207" s="108">
        <v>5.76</v>
      </c>
      <c r="K207" s="261"/>
      <c r="L207" s="261"/>
      <c r="M207" s="201">
        <v>11.2</v>
      </c>
      <c r="N207" s="215">
        <v>13.44</v>
      </c>
      <c r="O207" s="261"/>
      <c r="P207" s="261"/>
      <c r="Q207" s="111">
        <v>95</v>
      </c>
      <c r="R207" s="150">
        <v>114</v>
      </c>
      <c r="S207" s="647"/>
      <c r="T207" s="647"/>
      <c r="U207" s="647"/>
      <c r="V207" s="647"/>
      <c r="W207" s="196">
        <v>1.35</v>
      </c>
      <c r="X207" s="150">
        <v>1.62</v>
      </c>
      <c r="Y207" s="335"/>
    </row>
    <row r="208" spans="1:25" ht="12.75">
      <c r="A208" s="79"/>
      <c r="B208" s="20" t="s">
        <v>162</v>
      </c>
      <c r="C208" s="64"/>
      <c r="D208" s="57">
        <v>10</v>
      </c>
      <c r="E208" s="31"/>
      <c r="F208" s="32">
        <v>3.5</v>
      </c>
      <c r="G208" s="31"/>
      <c r="H208" s="32">
        <v>1.6</v>
      </c>
      <c r="I208" s="31"/>
      <c r="J208" s="32">
        <v>3.54</v>
      </c>
      <c r="K208" s="607"/>
      <c r="L208" s="607"/>
      <c r="M208" s="31"/>
      <c r="N208" s="32">
        <v>7.49</v>
      </c>
      <c r="O208" s="607"/>
      <c r="P208" s="607"/>
      <c r="Q208" s="42"/>
      <c r="R208" s="43">
        <v>42</v>
      </c>
      <c r="S208" s="645"/>
      <c r="T208" s="645"/>
      <c r="U208" s="645"/>
      <c r="V208" s="645"/>
      <c r="W208" s="42"/>
      <c r="X208" s="43"/>
      <c r="Y208" s="335"/>
    </row>
    <row r="209" spans="1:25" ht="12.75">
      <c r="A209" s="79"/>
      <c r="B209" s="75" t="s">
        <v>157</v>
      </c>
      <c r="C209" s="349">
        <v>50</v>
      </c>
      <c r="D209" s="44">
        <v>60</v>
      </c>
      <c r="E209" s="31">
        <v>0.75</v>
      </c>
      <c r="F209" s="32">
        <v>0.25</v>
      </c>
      <c r="G209" s="31"/>
      <c r="H209" s="32"/>
      <c r="I209" s="36">
        <v>0.25</v>
      </c>
      <c r="J209" s="48">
        <v>0.19</v>
      </c>
      <c r="K209" s="467"/>
      <c r="L209" s="467"/>
      <c r="M209" s="36">
        <v>10.5</v>
      </c>
      <c r="N209" s="48">
        <v>12.6</v>
      </c>
      <c r="O209" s="467"/>
      <c r="P209" s="467"/>
      <c r="Q209" s="36">
        <v>48</v>
      </c>
      <c r="R209" s="48">
        <v>55</v>
      </c>
      <c r="S209" s="467"/>
      <c r="T209" s="467"/>
      <c r="U209" s="467"/>
      <c r="V209" s="467"/>
      <c r="W209" s="42">
        <v>5</v>
      </c>
      <c r="X209" s="43">
        <v>6</v>
      </c>
      <c r="Y209" s="335"/>
    </row>
    <row r="210" spans="1:25" ht="13.5" thickBot="1">
      <c r="A210" s="81"/>
      <c r="B210" s="144"/>
      <c r="C210" s="712" t="s">
        <v>6</v>
      </c>
      <c r="D210" s="695"/>
      <c r="E210" s="170">
        <f aca="true" t="shared" si="38" ref="E210:X210">SUM(E207:E209)</f>
        <v>4.8</v>
      </c>
      <c r="F210" s="171">
        <f t="shared" si="38"/>
        <v>8.61</v>
      </c>
      <c r="G210" s="209">
        <f t="shared" si="38"/>
        <v>4.05</v>
      </c>
      <c r="H210" s="211">
        <f t="shared" si="38"/>
        <v>6.460000000000001</v>
      </c>
      <c r="I210" s="170">
        <f t="shared" si="38"/>
        <v>5</v>
      </c>
      <c r="J210" s="171">
        <f t="shared" si="38"/>
        <v>9.49</v>
      </c>
      <c r="K210" s="620"/>
      <c r="L210" s="620"/>
      <c r="M210" s="209">
        <f t="shared" si="38"/>
        <v>21.7</v>
      </c>
      <c r="N210" s="352">
        <f>SUM(N207:N209)</f>
        <v>33.53</v>
      </c>
      <c r="O210" s="613"/>
      <c r="P210" s="613"/>
      <c r="Q210" s="170">
        <f>SUM(Q207:Q209)</f>
        <v>143</v>
      </c>
      <c r="R210" s="171">
        <f t="shared" si="38"/>
        <v>211</v>
      </c>
      <c r="S210" s="620"/>
      <c r="T210" s="620"/>
      <c r="U210" s="620"/>
      <c r="V210" s="620"/>
      <c r="W210" s="209">
        <f t="shared" si="38"/>
        <v>6.35</v>
      </c>
      <c r="X210" s="171">
        <f t="shared" si="38"/>
        <v>7.62</v>
      </c>
      <c r="Y210" s="339">
        <f>AVERAGE(Q210:R210)</f>
        <v>177</v>
      </c>
    </row>
    <row r="211" spans="1:25" ht="15.75">
      <c r="A211" s="84"/>
      <c r="B211" s="183" t="s">
        <v>53</v>
      </c>
      <c r="C211" s="128"/>
      <c r="D211" s="129"/>
      <c r="E211" s="295"/>
      <c r="F211" s="155"/>
      <c r="G211" s="156"/>
      <c r="H211" s="155"/>
      <c r="I211" s="156"/>
      <c r="J211" s="155"/>
      <c r="K211" s="618"/>
      <c r="L211" s="618"/>
      <c r="M211" s="156"/>
      <c r="N211" s="155"/>
      <c r="O211" s="618"/>
      <c r="P211" s="618"/>
      <c r="Q211" s="156"/>
      <c r="R211" s="149"/>
      <c r="S211" s="513"/>
      <c r="T211" s="513"/>
      <c r="U211" s="513"/>
      <c r="V211" s="513"/>
      <c r="W211" s="148"/>
      <c r="X211" s="158"/>
      <c r="Y211" s="335"/>
    </row>
    <row r="212" spans="1:25" ht="12.75">
      <c r="A212" s="307" t="s">
        <v>175</v>
      </c>
      <c r="B212" s="358" t="s">
        <v>159</v>
      </c>
      <c r="C212" s="98">
        <v>40</v>
      </c>
      <c r="D212" s="308">
        <v>60</v>
      </c>
      <c r="E212" s="15">
        <v>0.3</v>
      </c>
      <c r="F212" s="32">
        <v>0.45</v>
      </c>
      <c r="G212" s="31"/>
      <c r="H212" s="32"/>
      <c r="I212" s="31">
        <v>2.4</v>
      </c>
      <c r="J212" s="32">
        <v>3.4</v>
      </c>
      <c r="K212" s="607"/>
      <c r="L212" s="607"/>
      <c r="M212" s="15">
        <v>2.27</v>
      </c>
      <c r="N212" s="205">
        <v>3.41</v>
      </c>
      <c r="O212" s="607"/>
      <c r="P212" s="607"/>
      <c r="Q212" s="42">
        <v>31</v>
      </c>
      <c r="R212" s="46">
        <v>55</v>
      </c>
      <c r="S212" s="649"/>
      <c r="T212" s="649"/>
      <c r="U212" s="649"/>
      <c r="V212" s="649"/>
      <c r="W212" s="42">
        <v>1.92</v>
      </c>
      <c r="X212" s="43">
        <v>2.88</v>
      </c>
      <c r="Y212" s="335"/>
    </row>
    <row r="213" spans="1:25" ht="12.75">
      <c r="A213" s="79">
        <v>255</v>
      </c>
      <c r="B213" s="96" t="s">
        <v>122</v>
      </c>
      <c r="C213" s="223">
        <v>50</v>
      </c>
      <c r="D213" s="230">
        <v>70</v>
      </c>
      <c r="E213" s="107">
        <v>5.81</v>
      </c>
      <c r="F213" s="108">
        <v>8.14</v>
      </c>
      <c r="G213" s="213">
        <v>5.1</v>
      </c>
      <c r="H213" s="214">
        <v>7.14</v>
      </c>
      <c r="I213" s="107">
        <v>4.7</v>
      </c>
      <c r="J213" s="108">
        <v>6.6</v>
      </c>
      <c r="K213" s="261"/>
      <c r="L213" s="261"/>
      <c r="M213" s="107">
        <v>3.18</v>
      </c>
      <c r="N213" s="108">
        <v>4.45</v>
      </c>
      <c r="O213" s="261"/>
      <c r="P213" s="261"/>
      <c r="Q213" s="111">
        <v>76</v>
      </c>
      <c r="R213" s="150">
        <v>106</v>
      </c>
      <c r="S213" s="647"/>
      <c r="T213" s="647"/>
      <c r="U213" s="647"/>
      <c r="V213" s="647"/>
      <c r="W213" s="169">
        <v>0.5</v>
      </c>
      <c r="X213" s="168">
        <v>0.67</v>
      </c>
      <c r="Y213" s="335"/>
    </row>
    <row r="214" spans="1:25" ht="12.75">
      <c r="A214" s="79" t="s">
        <v>135</v>
      </c>
      <c r="B214" s="96" t="s">
        <v>126</v>
      </c>
      <c r="C214" s="239">
        <v>110</v>
      </c>
      <c r="D214" s="3">
        <v>130</v>
      </c>
      <c r="E214" s="31">
        <v>2.43</v>
      </c>
      <c r="F214" s="32">
        <v>3.16</v>
      </c>
      <c r="G214" s="318">
        <v>0.04</v>
      </c>
      <c r="H214" s="319">
        <v>0.04</v>
      </c>
      <c r="I214" s="31">
        <v>4.25</v>
      </c>
      <c r="J214" s="32">
        <v>5.53</v>
      </c>
      <c r="K214" s="607"/>
      <c r="L214" s="607"/>
      <c r="M214" s="31">
        <v>18.04</v>
      </c>
      <c r="N214" s="32">
        <v>23.45</v>
      </c>
      <c r="O214" s="607"/>
      <c r="P214" s="607"/>
      <c r="Q214" s="42">
        <v>124</v>
      </c>
      <c r="R214" s="43">
        <v>146</v>
      </c>
      <c r="S214" s="645"/>
      <c r="T214" s="645"/>
      <c r="U214" s="645"/>
      <c r="V214" s="645"/>
      <c r="W214" s="42"/>
      <c r="X214" s="43"/>
      <c r="Y214" s="335"/>
    </row>
    <row r="215" spans="1:25" ht="12.75">
      <c r="A215" s="79">
        <v>701</v>
      </c>
      <c r="B215" s="74" t="s">
        <v>33</v>
      </c>
      <c r="C215" s="56">
        <v>30</v>
      </c>
      <c r="D215" s="57">
        <v>40</v>
      </c>
      <c r="E215" s="201">
        <v>2.28</v>
      </c>
      <c r="F215" s="108">
        <v>3.04</v>
      </c>
      <c r="G215" s="107">
        <v>0.039</v>
      </c>
      <c r="H215" s="108"/>
      <c r="I215" s="107">
        <v>0.24</v>
      </c>
      <c r="J215" s="108">
        <v>0.36</v>
      </c>
      <c r="K215" s="261"/>
      <c r="L215" s="261"/>
      <c r="M215" s="107">
        <v>14.76</v>
      </c>
      <c r="N215" s="108">
        <v>20.01</v>
      </c>
      <c r="O215" s="261"/>
      <c r="P215" s="261"/>
      <c r="Q215" s="111">
        <v>67</v>
      </c>
      <c r="R215" s="150">
        <v>89</v>
      </c>
      <c r="S215" s="647"/>
      <c r="T215" s="647"/>
      <c r="U215" s="647"/>
      <c r="V215" s="647"/>
      <c r="W215" s="111"/>
      <c r="X215" s="259"/>
      <c r="Y215" s="335"/>
    </row>
    <row r="216" spans="1:25" ht="12.75">
      <c r="A216" s="359">
        <v>393</v>
      </c>
      <c r="B216" s="224" t="s">
        <v>12</v>
      </c>
      <c r="C216" s="360">
        <v>170</v>
      </c>
      <c r="D216" s="4">
        <v>200</v>
      </c>
      <c r="E216" s="40">
        <v>0.16</v>
      </c>
      <c r="F216" s="41">
        <v>0.19</v>
      </c>
      <c r="G216" s="107"/>
      <c r="H216" s="250"/>
      <c r="I216" s="40">
        <v>0.02</v>
      </c>
      <c r="J216" s="41">
        <v>0.03</v>
      </c>
      <c r="K216" s="293"/>
      <c r="L216" s="293"/>
      <c r="M216" s="40">
        <v>12.82</v>
      </c>
      <c r="N216" s="41">
        <v>15.12</v>
      </c>
      <c r="O216" s="293"/>
      <c r="P216" s="293"/>
      <c r="Q216" s="40">
        <v>52</v>
      </c>
      <c r="R216" s="174">
        <v>61</v>
      </c>
      <c r="S216" s="293"/>
      <c r="T216" s="293"/>
      <c r="U216" s="293"/>
      <c r="V216" s="293"/>
      <c r="W216" s="111">
        <v>2.13</v>
      </c>
      <c r="X216" s="97">
        <v>2.84</v>
      </c>
      <c r="Y216" s="335"/>
    </row>
    <row r="217" spans="1:25" ht="13.5" thickBot="1">
      <c r="A217" s="81"/>
      <c r="B217" s="81"/>
      <c r="C217" s="712" t="s">
        <v>6</v>
      </c>
      <c r="D217" s="695"/>
      <c r="E217" s="267">
        <f aca="true" t="shared" si="39" ref="E217:X217">SUM(E212:E216)</f>
        <v>10.979999999999999</v>
      </c>
      <c r="F217" s="317">
        <f t="shared" si="39"/>
        <v>14.979999999999999</v>
      </c>
      <c r="G217" s="38">
        <f t="shared" si="39"/>
        <v>5.178999999999999</v>
      </c>
      <c r="H217" s="317">
        <f t="shared" si="39"/>
        <v>7.18</v>
      </c>
      <c r="I217" s="38">
        <f t="shared" si="39"/>
        <v>11.61</v>
      </c>
      <c r="J217" s="317">
        <f t="shared" si="39"/>
        <v>15.92</v>
      </c>
      <c r="K217" s="316"/>
      <c r="L217" s="316"/>
      <c r="M217" s="38">
        <f t="shared" si="39"/>
        <v>51.07</v>
      </c>
      <c r="N217" s="317">
        <f t="shared" si="39"/>
        <v>66.44</v>
      </c>
      <c r="O217" s="316"/>
      <c r="P217" s="316"/>
      <c r="Q217" s="38">
        <f t="shared" si="39"/>
        <v>350</v>
      </c>
      <c r="R217" s="317">
        <f t="shared" si="39"/>
        <v>457</v>
      </c>
      <c r="S217" s="316"/>
      <c r="T217" s="316"/>
      <c r="U217" s="316"/>
      <c r="V217" s="316"/>
      <c r="W217" s="38">
        <f t="shared" si="39"/>
        <v>4.55</v>
      </c>
      <c r="X217" s="317">
        <f t="shared" si="39"/>
        <v>6.39</v>
      </c>
      <c r="Y217" s="341">
        <f>AVERAGE(Q217:R217)</f>
        <v>403.5</v>
      </c>
    </row>
    <row r="218" spans="1:25" ht="13.5" thickBot="1">
      <c r="A218" s="135"/>
      <c r="B218" s="147"/>
      <c r="C218" s="750" t="s">
        <v>15</v>
      </c>
      <c r="D218" s="718"/>
      <c r="E218" s="136">
        <f aca="true" t="shared" si="40" ref="E218:X218">SUM(E195+E198+E205+E210+E217)</f>
        <v>41.97</v>
      </c>
      <c r="F218" s="137">
        <f t="shared" si="40"/>
        <v>56.089999999999996</v>
      </c>
      <c r="G218" s="136">
        <f t="shared" si="40"/>
        <v>27.048</v>
      </c>
      <c r="H218" s="137">
        <f t="shared" si="40"/>
        <v>32.97</v>
      </c>
      <c r="I218" s="136">
        <f t="shared" si="40"/>
        <v>45.519999999999996</v>
      </c>
      <c r="J218" s="137">
        <f t="shared" si="40"/>
        <v>61.45000000000001</v>
      </c>
      <c r="K218" s="613"/>
      <c r="L218" s="613"/>
      <c r="M218" s="136">
        <f t="shared" si="40"/>
        <v>204.83999999999997</v>
      </c>
      <c r="N218" s="137">
        <f t="shared" si="40"/>
        <v>261.01</v>
      </c>
      <c r="O218" s="613"/>
      <c r="P218" s="613"/>
      <c r="Q218" s="170">
        <f t="shared" si="40"/>
        <v>1405</v>
      </c>
      <c r="R218" s="171">
        <f t="shared" si="40"/>
        <v>1799</v>
      </c>
      <c r="S218" s="620"/>
      <c r="T218" s="620"/>
      <c r="U218" s="620"/>
      <c r="V218" s="620"/>
      <c r="W218" s="136">
        <f t="shared" si="40"/>
        <v>60.88999999999999</v>
      </c>
      <c r="X218" s="138">
        <f t="shared" si="40"/>
        <v>75.94000000000001</v>
      </c>
      <c r="Y218" s="337">
        <f>AVERAGE(Q218:R218)</f>
        <v>1602</v>
      </c>
    </row>
    <row r="219" spans="1:25" ht="13.5" thickBot="1">
      <c r="A219" s="741"/>
      <c r="B219" s="687"/>
      <c r="C219" s="687"/>
      <c r="D219" s="687"/>
      <c r="E219" s="687"/>
      <c r="F219" s="687"/>
      <c r="G219" s="687"/>
      <c r="H219" s="687"/>
      <c r="I219" s="687"/>
      <c r="J219" s="687"/>
      <c r="K219" s="687"/>
      <c r="L219" s="687"/>
      <c r="M219" s="687"/>
      <c r="N219" s="687"/>
      <c r="O219" s="687"/>
      <c r="P219" s="687"/>
      <c r="Q219" s="687"/>
      <c r="R219" s="687"/>
      <c r="S219" s="687"/>
      <c r="T219" s="687"/>
      <c r="U219" s="687"/>
      <c r="V219" s="687"/>
      <c r="W219" s="687"/>
      <c r="X219" s="742"/>
      <c r="Y219" s="335"/>
    </row>
    <row r="220" spans="1:25" ht="12.75">
      <c r="A220" s="86"/>
      <c r="B220" s="689" t="s">
        <v>26</v>
      </c>
      <c r="C220" s="690"/>
      <c r="D220" s="691"/>
      <c r="E220" s="667">
        <v>45</v>
      </c>
      <c r="F220" s="667">
        <v>50</v>
      </c>
      <c r="G220" s="667">
        <v>0.8</v>
      </c>
      <c r="H220" s="667">
        <v>0.9</v>
      </c>
      <c r="I220" s="667">
        <v>0.9</v>
      </c>
      <c r="J220" s="667">
        <v>1</v>
      </c>
      <c r="K220" s="667">
        <v>450</v>
      </c>
      <c r="L220" s="668">
        <v>500</v>
      </c>
      <c r="M220" s="667">
        <v>10</v>
      </c>
      <c r="N220" s="668">
        <v>10</v>
      </c>
      <c r="O220" s="668">
        <v>800</v>
      </c>
      <c r="P220" s="669">
        <v>900</v>
      </c>
      <c r="Q220" s="668">
        <v>700</v>
      </c>
      <c r="R220" s="669">
        <v>800</v>
      </c>
      <c r="S220" s="667">
        <v>80</v>
      </c>
      <c r="T220" s="667">
        <v>200</v>
      </c>
      <c r="U220" s="667">
        <v>10</v>
      </c>
      <c r="V220" s="667">
        <v>10</v>
      </c>
      <c r="W220" s="669">
        <v>1.4</v>
      </c>
      <c r="X220" s="670">
        <v>2</v>
      </c>
      <c r="Y220" s="335"/>
    </row>
    <row r="221" spans="1:25" ht="13.5" thickBot="1">
      <c r="A221" s="92"/>
      <c r="B221" s="93" t="s">
        <v>28</v>
      </c>
      <c r="C221" s="692">
        <v>100</v>
      </c>
      <c r="D221" s="693"/>
      <c r="E221" s="557">
        <f>E218*C221/E220-C221</f>
        <v>-6.733333333333334</v>
      </c>
      <c r="F221" s="557">
        <f>F218*C221/F220-C221</f>
        <v>12.180000000000007</v>
      </c>
      <c r="G221" s="557">
        <f>G218*C221/G220-C221</f>
        <v>3280.9999999999995</v>
      </c>
      <c r="H221" s="557">
        <f>H218*C221/H220-C221</f>
        <v>3563.333333333333</v>
      </c>
      <c r="I221" s="557">
        <f>I218*C221/I220-C221</f>
        <v>4957.777777777777</v>
      </c>
      <c r="J221" s="557">
        <f>J218*C221/J220-C221</f>
        <v>6045.000000000001</v>
      </c>
      <c r="K221" s="557"/>
      <c r="L221" s="557"/>
      <c r="M221" s="557">
        <f>M218*C221/M220-C221</f>
        <v>1948.3999999999996</v>
      </c>
      <c r="N221" s="558">
        <f>N218*C221/N220-C221</f>
        <v>2510.1</v>
      </c>
      <c r="O221" s="558"/>
      <c r="P221" s="558"/>
      <c r="Q221" s="557">
        <f>Q218*C221/Q220-C221</f>
        <v>100.71428571428572</v>
      </c>
      <c r="R221" s="557">
        <f>R218*C221/R220-C221</f>
        <v>124.875</v>
      </c>
      <c r="S221" s="557"/>
      <c r="T221" s="557"/>
      <c r="U221" s="557"/>
      <c r="V221" s="557"/>
      <c r="W221" s="557">
        <f>W218*C221/W220-C221</f>
        <v>4249.285714285714</v>
      </c>
      <c r="X221" s="559">
        <f>X218*C221/X220-C221</f>
        <v>3697.0000000000005</v>
      </c>
      <c r="Y221" s="335"/>
    </row>
    <row r="235" spans="1:24" ht="15.75">
      <c r="A235" s="30"/>
      <c r="B235" s="5"/>
      <c r="C235" s="5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</row>
    <row r="236" spans="2:24" ht="16.5" thickBot="1">
      <c r="B236" s="5"/>
      <c r="C236" s="5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</row>
    <row r="237" spans="1:24" ht="77.25" thickBot="1">
      <c r="A237" s="83" t="s">
        <v>88</v>
      </c>
      <c r="B237" s="142" t="s">
        <v>22</v>
      </c>
      <c r="C237" s="725" t="s">
        <v>23</v>
      </c>
      <c r="D237" s="720"/>
      <c r="E237" s="725" t="s">
        <v>24</v>
      </c>
      <c r="F237" s="726"/>
      <c r="G237" s="726"/>
      <c r="H237" s="726"/>
      <c r="I237" s="726"/>
      <c r="J237" s="726"/>
      <c r="K237" s="726"/>
      <c r="L237" s="726"/>
      <c r="M237" s="726"/>
      <c r="N237" s="704"/>
      <c r="O237" s="378"/>
      <c r="P237" s="378"/>
      <c r="Q237" s="696" t="s">
        <v>25</v>
      </c>
      <c r="R237" s="697"/>
      <c r="S237" s="650"/>
      <c r="T237" s="650"/>
      <c r="U237" s="650"/>
      <c r="V237" s="650"/>
      <c r="W237" s="727" t="s">
        <v>50</v>
      </c>
      <c r="X237" s="728"/>
    </row>
    <row r="238" spans="1:24" ht="13.5" thickBot="1">
      <c r="A238" s="674" t="s">
        <v>115</v>
      </c>
      <c r="B238" s="675"/>
      <c r="C238" s="721"/>
      <c r="D238" s="722"/>
      <c r="E238" s="733" t="s">
        <v>8</v>
      </c>
      <c r="F238" s="734"/>
      <c r="G238" s="734"/>
      <c r="H238" s="735"/>
      <c r="I238" s="736" t="s">
        <v>9</v>
      </c>
      <c r="J238" s="737"/>
      <c r="K238" s="604"/>
      <c r="L238" s="604"/>
      <c r="M238" s="736" t="s">
        <v>10</v>
      </c>
      <c r="N238" s="737"/>
      <c r="O238" s="641"/>
      <c r="P238" s="641"/>
      <c r="Q238" s="698"/>
      <c r="R238" s="688"/>
      <c r="S238" s="382"/>
      <c r="T238" s="382"/>
      <c r="U238" s="382"/>
      <c r="V238" s="382"/>
      <c r="W238" s="729"/>
      <c r="X238" s="730"/>
    </row>
    <row r="239" spans="1:24" ht="13.5" thickBot="1">
      <c r="A239" s="676"/>
      <c r="B239" s="677"/>
      <c r="C239" s="723"/>
      <c r="D239" s="724"/>
      <c r="E239" s="703" t="s">
        <v>29</v>
      </c>
      <c r="F239" s="704"/>
      <c r="G239" s="705" t="s">
        <v>30</v>
      </c>
      <c r="H239" s="706"/>
      <c r="I239" s="738"/>
      <c r="J239" s="706"/>
      <c r="K239" s="614"/>
      <c r="L239" s="614"/>
      <c r="M239" s="739"/>
      <c r="N239" s="740"/>
      <c r="O239" s="641"/>
      <c r="P239" s="641"/>
      <c r="Q239" s="699"/>
      <c r="R239" s="700"/>
      <c r="S239" s="537"/>
      <c r="T239" s="537"/>
      <c r="U239" s="537"/>
      <c r="V239" s="537"/>
      <c r="W239" s="731"/>
      <c r="X239" s="732"/>
    </row>
    <row r="240" spans="1:24" ht="16.5" thickBot="1">
      <c r="A240" s="77"/>
      <c r="B240" s="180" t="s">
        <v>0</v>
      </c>
      <c r="C240" s="72" t="s">
        <v>86</v>
      </c>
      <c r="D240" s="71" t="s">
        <v>87</v>
      </c>
      <c r="E240" s="70" t="s">
        <v>86</v>
      </c>
      <c r="F240" s="71" t="s">
        <v>87</v>
      </c>
      <c r="G240" s="72" t="s">
        <v>86</v>
      </c>
      <c r="H240" s="71" t="s">
        <v>87</v>
      </c>
      <c r="I240" s="70" t="s">
        <v>86</v>
      </c>
      <c r="J240" s="71" t="s">
        <v>87</v>
      </c>
      <c r="K240" s="605"/>
      <c r="L240" s="605"/>
      <c r="M240" s="70" t="s">
        <v>86</v>
      </c>
      <c r="N240" s="71" t="s">
        <v>87</v>
      </c>
      <c r="O240" s="605"/>
      <c r="P240" s="605"/>
      <c r="Q240" s="70" t="s">
        <v>86</v>
      </c>
      <c r="R240" s="71" t="s">
        <v>87</v>
      </c>
      <c r="S240" s="605"/>
      <c r="T240" s="605"/>
      <c r="U240" s="605"/>
      <c r="V240" s="605"/>
      <c r="W240" s="70" t="s">
        <v>86</v>
      </c>
      <c r="X240" s="71" t="s">
        <v>87</v>
      </c>
    </row>
    <row r="241" spans="1:24" ht="25.5">
      <c r="A241" s="79">
        <v>134</v>
      </c>
      <c r="B241" s="146" t="s">
        <v>128</v>
      </c>
      <c r="C241" s="232">
        <v>150</v>
      </c>
      <c r="D241" s="233">
        <v>200</v>
      </c>
      <c r="E241" s="131">
        <v>4.69</v>
      </c>
      <c r="F241" s="130">
        <v>6.26</v>
      </c>
      <c r="G241" s="121">
        <v>3.53</v>
      </c>
      <c r="H241" s="122">
        <v>3.68</v>
      </c>
      <c r="I241" s="131">
        <v>5</v>
      </c>
      <c r="J241" s="130">
        <v>6.67</v>
      </c>
      <c r="K241" s="608"/>
      <c r="L241" s="608"/>
      <c r="M241" s="131">
        <v>14.6</v>
      </c>
      <c r="N241" s="130">
        <v>19.46</v>
      </c>
      <c r="O241" s="642"/>
      <c r="P241" s="642"/>
      <c r="Q241" s="193">
        <v>143</v>
      </c>
      <c r="R241" s="9">
        <v>186</v>
      </c>
      <c r="S241" s="655"/>
      <c r="T241" s="655"/>
      <c r="U241" s="655"/>
      <c r="V241" s="655"/>
      <c r="W241" s="123">
        <v>1.03</v>
      </c>
      <c r="X241" s="124">
        <v>1.23</v>
      </c>
    </row>
    <row r="242" spans="1:24" ht="12.75">
      <c r="A242" s="79">
        <v>701</v>
      </c>
      <c r="B242" s="75" t="s">
        <v>33</v>
      </c>
      <c r="C242" s="68">
        <v>25</v>
      </c>
      <c r="D242" s="69">
        <v>30</v>
      </c>
      <c r="E242" s="31">
        <v>1.9</v>
      </c>
      <c r="F242" s="32">
        <v>2.28</v>
      </c>
      <c r="G242" s="31">
        <v>0.04</v>
      </c>
      <c r="H242" s="32">
        <v>0.04</v>
      </c>
      <c r="I242" s="31">
        <v>0.23</v>
      </c>
      <c r="J242" s="32">
        <v>0.27</v>
      </c>
      <c r="K242" s="607"/>
      <c r="L242" s="607"/>
      <c r="M242" s="31">
        <v>11.68</v>
      </c>
      <c r="N242" s="32">
        <v>14.01</v>
      </c>
      <c r="O242" s="607"/>
      <c r="P242" s="607"/>
      <c r="Q242" s="42">
        <v>53</v>
      </c>
      <c r="R242" s="43">
        <v>64</v>
      </c>
      <c r="S242" s="645"/>
      <c r="T242" s="645"/>
      <c r="U242" s="645"/>
      <c r="V242" s="645"/>
      <c r="W242" s="49"/>
      <c r="X242" s="50"/>
    </row>
    <row r="243" spans="1:24" ht="12.75">
      <c r="A243" s="79">
        <v>7</v>
      </c>
      <c r="B243" s="146" t="s">
        <v>18</v>
      </c>
      <c r="C243" s="56">
        <v>6</v>
      </c>
      <c r="D243" s="57">
        <v>10</v>
      </c>
      <c r="E243" s="31">
        <v>1.56</v>
      </c>
      <c r="F243" s="32">
        <v>2.6</v>
      </c>
      <c r="G243" s="31">
        <v>1.56</v>
      </c>
      <c r="H243" s="32">
        <v>2.6</v>
      </c>
      <c r="I243" s="31">
        <v>1.52</v>
      </c>
      <c r="J243" s="32">
        <v>2.53</v>
      </c>
      <c r="K243" s="607"/>
      <c r="L243" s="607"/>
      <c r="M243" s="31">
        <v>0</v>
      </c>
      <c r="N243" s="32">
        <v>0</v>
      </c>
      <c r="O243" s="607"/>
      <c r="P243" s="607"/>
      <c r="Q243" s="42">
        <v>21</v>
      </c>
      <c r="R243" s="43">
        <v>35</v>
      </c>
      <c r="S243" s="645"/>
      <c r="T243" s="645"/>
      <c r="U243" s="645"/>
      <c r="V243" s="645"/>
      <c r="W243" s="42"/>
      <c r="X243" s="43"/>
    </row>
    <row r="244" spans="1:25" ht="12.75">
      <c r="A244" s="79">
        <v>397</v>
      </c>
      <c r="B244" s="75" t="s">
        <v>11</v>
      </c>
      <c r="C244" s="33">
        <v>170</v>
      </c>
      <c r="D244" s="44">
        <v>200</v>
      </c>
      <c r="E244" s="31">
        <v>4.04</v>
      </c>
      <c r="F244" s="32">
        <v>4.76</v>
      </c>
      <c r="G244" s="31">
        <v>4.04</v>
      </c>
      <c r="H244" s="32">
        <v>4.76</v>
      </c>
      <c r="I244" s="31">
        <v>3.92</v>
      </c>
      <c r="J244" s="32">
        <v>4.61</v>
      </c>
      <c r="K244" s="607"/>
      <c r="L244" s="607"/>
      <c r="M244" s="31">
        <v>15.79</v>
      </c>
      <c r="N244" s="32">
        <v>17.66</v>
      </c>
      <c r="O244" s="607"/>
      <c r="P244" s="607"/>
      <c r="Q244" s="42">
        <v>100</v>
      </c>
      <c r="R244" s="43">
        <v>120</v>
      </c>
      <c r="S244" s="645"/>
      <c r="T244" s="645"/>
      <c r="U244" s="645"/>
      <c r="V244" s="645"/>
      <c r="W244" s="42">
        <v>0.2</v>
      </c>
      <c r="X244" s="43">
        <v>0.6</v>
      </c>
      <c r="Y244" s="335"/>
    </row>
    <row r="245" spans="1:25" ht="13.5" thickBot="1">
      <c r="A245" s="81"/>
      <c r="B245" s="144"/>
      <c r="C245" s="712" t="s">
        <v>6</v>
      </c>
      <c r="D245" s="695"/>
      <c r="E245" s="125">
        <f aca="true" t="shared" si="41" ref="E245:X245">SUM(E241:E244)</f>
        <v>12.190000000000001</v>
      </c>
      <c r="F245" s="126">
        <f t="shared" si="41"/>
        <v>15.899999999999999</v>
      </c>
      <c r="G245" s="125">
        <f t="shared" si="41"/>
        <v>9.17</v>
      </c>
      <c r="H245" s="126">
        <f t="shared" si="41"/>
        <v>11.08</v>
      </c>
      <c r="I245" s="125">
        <f t="shared" si="41"/>
        <v>10.67</v>
      </c>
      <c r="J245" s="126">
        <f t="shared" si="41"/>
        <v>14.079999999999998</v>
      </c>
      <c r="K245" s="609"/>
      <c r="L245" s="609"/>
      <c r="M245" s="125">
        <f t="shared" si="41"/>
        <v>42.07</v>
      </c>
      <c r="N245" s="126">
        <f t="shared" si="41"/>
        <v>51.129999999999995</v>
      </c>
      <c r="O245" s="609"/>
      <c r="P245" s="609"/>
      <c r="Q245" s="226">
        <f t="shared" si="41"/>
        <v>317</v>
      </c>
      <c r="R245" s="126">
        <f t="shared" si="41"/>
        <v>405</v>
      </c>
      <c r="S245" s="609"/>
      <c r="T245" s="609"/>
      <c r="U245" s="609"/>
      <c r="V245" s="609"/>
      <c r="W245" s="125">
        <f t="shared" si="41"/>
        <v>1.23</v>
      </c>
      <c r="X245" s="127">
        <f t="shared" si="41"/>
        <v>1.83</v>
      </c>
      <c r="Y245" s="339">
        <f>AVERAGE(Q245:R245)</f>
        <v>361</v>
      </c>
    </row>
    <row r="246" spans="1:25" ht="15.75">
      <c r="A246" s="84"/>
      <c r="B246" s="181" t="s">
        <v>1</v>
      </c>
      <c r="C246" s="128"/>
      <c r="D246" s="129"/>
      <c r="E246" s="86"/>
      <c r="F246" s="130" t="s">
        <v>7</v>
      </c>
      <c r="G246" s="131"/>
      <c r="H246" s="130"/>
      <c r="I246" s="131"/>
      <c r="J246" s="130"/>
      <c r="K246" s="608"/>
      <c r="L246" s="608"/>
      <c r="M246" s="131"/>
      <c r="N246" s="130" t="s">
        <v>7</v>
      </c>
      <c r="O246" s="608"/>
      <c r="P246" s="608"/>
      <c r="Q246" s="131"/>
      <c r="R246" s="129"/>
      <c r="S246" s="143"/>
      <c r="T246" s="143"/>
      <c r="U246" s="143"/>
      <c r="V246" s="143"/>
      <c r="W246" s="86"/>
      <c r="X246" s="132"/>
      <c r="Y246" s="335"/>
    </row>
    <row r="247" spans="1:25" ht="12.75">
      <c r="A247" s="79"/>
      <c r="B247" s="199" t="s">
        <v>124</v>
      </c>
      <c r="C247" s="104">
        <v>100</v>
      </c>
      <c r="D247" s="57">
        <v>90</v>
      </c>
      <c r="E247" s="201">
        <v>1.5</v>
      </c>
      <c r="F247" s="201">
        <v>1.35</v>
      </c>
      <c r="G247" s="107"/>
      <c r="H247" s="108"/>
      <c r="I247" s="107">
        <v>0.5</v>
      </c>
      <c r="J247" s="326">
        <v>0.45</v>
      </c>
      <c r="K247" s="261"/>
      <c r="L247" s="261"/>
      <c r="M247" s="215">
        <v>26.25</v>
      </c>
      <c r="N247" s="215">
        <v>25.31</v>
      </c>
      <c r="O247" s="215"/>
      <c r="P247" s="215"/>
      <c r="Q247" s="16">
        <v>96</v>
      </c>
      <c r="R247" s="301">
        <v>86</v>
      </c>
      <c r="S247" s="647"/>
      <c r="T247" s="647"/>
      <c r="U247" s="647"/>
      <c r="V247" s="647"/>
      <c r="W247" s="196">
        <v>10</v>
      </c>
      <c r="X247" s="150">
        <v>9</v>
      </c>
      <c r="Y247" s="335"/>
    </row>
    <row r="248" spans="1:25" ht="13.5" thickBot="1">
      <c r="A248" s="81"/>
      <c r="B248" s="144"/>
      <c r="C248" s="712" t="s">
        <v>6</v>
      </c>
      <c r="D248" s="695"/>
      <c r="E248" s="125">
        <f>SUM(E247)</f>
        <v>1.5</v>
      </c>
      <c r="F248" s="126">
        <f>SUM(F247)</f>
        <v>1.35</v>
      </c>
      <c r="G248" s="125"/>
      <c r="H248" s="126"/>
      <c r="I248" s="125">
        <f aca="true" t="shared" si="42" ref="I248:X248">SUM(I247)</f>
        <v>0.5</v>
      </c>
      <c r="J248" s="126">
        <f t="shared" si="42"/>
        <v>0.45</v>
      </c>
      <c r="K248" s="609"/>
      <c r="L248" s="609"/>
      <c r="M248" s="125">
        <f t="shared" si="42"/>
        <v>26.25</v>
      </c>
      <c r="N248" s="126">
        <f t="shared" si="42"/>
        <v>25.31</v>
      </c>
      <c r="O248" s="609"/>
      <c r="P248" s="609"/>
      <c r="Q248" s="125">
        <f t="shared" si="42"/>
        <v>96</v>
      </c>
      <c r="R248" s="126">
        <f t="shared" si="42"/>
        <v>86</v>
      </c>
      <c r="S248" s="609"/>
      <c r="T248" s="609"/>
      <c r="U248" s="609"/>
      <c r="V248" s="609"/>
      <c r="W248" s="125">
        <f t="shared" si="42"/>
        <v>10</v>
      </c>
      <c r="X248" s="126">
        <f t="shared" si="42"/>
        <v>9</v>
      </c>
      <c r="Y248" s="339">
        <f>AVERAGE(Q248:R248)</f>
        <v>91</v>
      </c>
    </row>
    <row r="249" spans="1:25" ht="15.75">
      <c r="A249" s="84"/>
      <c r="B249" s="181" t="s">
        <v>2</v>
      </c>
      <c r="C249" s="128"/>
      <c r="D249" s="129"/>
      <c r="E249" s="86"/>
      <c r="F249" s="130"/>
      <c r="G249" s="131"/>
      <c r="H249" s="130"/>
      <c r="I249" s="131"/>
      <c r="J249" s="130"/>
      <c r="K249" s="608"/>
      <c r="L249" s="608"/>
      <c r="M249" s="131"/>
      <c r="N249" s="130"/>
      <c r="O249" s="608"/>
      <c r="P249" s="608"/>
      <c r="Q249" s="131"/>
      <c r="R249" s="124"/>
      <c r="S249" s="646"/>
      <c r="T249" s="646"/>
      <c r="U249" s="646"/>
      <c r="V249" s="646"/>
      <c r="W249" s="123"/>
      <c r="X249" s="132"/>
      <c r="Y249" s="335"/>
    </row>
    <row r="250" spans="1:25" ht="25.5">
      <c r="A250" s="303">
        <v>48</v>
      </c>
      <c r="B250" s="221" t="s">
        <v>145</v>
      </c>
      <c r="C250" s="104">
        <v>40</v>
      </c>
      <c r="D250" s="105">
        <v>60</v>
      </c>
      <c r="E250" s="31">
        <v>0.9</v>
      </c>
      <c r="F250" s="32">
        <v>1.35</v>
      </c>
      <c r="G250" s="31"/>
      <c r="H250" s="32"/>
      <c r="I250" s="31">
        <v>2.2</v>
      </c>
      <c r="J250" s="32">
        <v>3.6</v>
      </c>
      <c r="K250" s="607"/>
      <c r="L250" s="607"/>
      <c r="M250" s="31">
        <v>4.61</v>
      </c>
      <c r="N250" s="32">
        <v>6.92</v>
      </c>
      <c r="O250" s="607"/>
      <c r="P250" s="607"/>
      <c r="Q250" s="42">
        <v>37</v>
      </c>
      <c r="R250" s="43">
        <v>55</v>
      </c>
      <c r="S250" s="645"/>
      <c r="T250" s="645"/>
      <c r="U250" s="645"/>
      <c r="V250" s="645"/>
      <c r="W250" s="42">
        <v>2.6</v>
      </c>
      <c r="X250" s="43">
        <v>3.9</v>
      </c>
      <c r="Y250" s="335"/>
    </row>
    <row r="251" spans="1:25" ht="25.5">
      <c r="A251" s="79">
        <v>72</v>
      </c>
      <c r="B251" s="146" t="s">
        <v>35</v>
      </c>
      <c r="C251" s="98">
        <v>150</v>
      </c>
      <c r="D251" s="99">
        <v>200</v>
      </c>
      <c r="E251" s="31">
        <v>2.94</v>
      </c>
      <c r="F251" s="32">
        <v>3.69</v>
      </c>
      <c r="G251" s="31">
        <v>2</v>
      </c>
      <c r="H251" s="32">
        <v>3</v>
      </c>
      <c r="I251" s="31">
        <v>3.6</v>
      </c>
      <c r="J251" s="32">
        <v>4.77</v>
      </c>
      <c r="K251" s="607"/>
      <c r="L251" s="607"/>
      <c r="M251" s="31">
        <v>6.76</v>
      </c>
      <c r="N251" s="32">
        <v>9.96</v>
      </c>
      <c r="O251" s="607"/>
      <c r="P251" s="607"/>
      <c r="Q251" s="42">
        <v>80</v>
      </c>
      <c r="R251" s="43">
        <v>107</v>
      </c>
      <c r="S251" s="645"/>
      <c r="T251" s="645"/>
      <c r="U251" s="645"/>
      <c r="V251" s="645"/>
      <c r="W251" s="42">
        <v>7.11</v>
      </c>
      <c r="X251" s="43">
        <v>9.48</v>
      </c>
      <c r="Y251" s="335"/>
    </row>
    <row r="252" spans="1:25" ht="25.5">
      <c r="A252" s="79">
        <v>288</v>
      </c>
      <c r="B252" s="327" t="s">
        <v>152</v>
      </c>
      <c r="C252" s="60" t="s">
        <v>19</v>
      </c>
      <c r="D252" s="61" t="s">
        <v>44</v>
      </c>
      <c r="E252" s="31">
        <v>3.69</v>
      </c>
      <c r="F252" s="32">
        <v>5.17</v>
      </c>
      <c r="G252" s="31">
        <v>3.3</v>
      </c>
      <c r="H252" s="32">
        <v>4.8</v>
      </c>
      <c r="I252" s="31">
        <v>4.02</v>
      </c>
      <c r="J252" s="32">
        <v>5.63</v>
      </c>
      <c r="K252" s="607"/>
      <c r="L252" s="607"/>
      <c r="M252" s="31">
        <v>7.02</v>
      </c>
      <c r="N252" s="32">
        <v>9.83</v>
      </c>
      <c r="O252" s="607"/>
      <c r="P252" s="607"/>
      <c r="Q252" s="42">
        <v>96</v>
      </c>
      <c r="R252" s="43">
        <v>134</v>
      </c>
      <c r="S252" s="645"/>
      <c r="T252" s="645"/>
      <c r="U252" s="645"/>
      <c r="V252" s="645"/>
      <c r="W252" s="42">
        <v>0.25</v>
      </c>
      <c r="X252" s="97">
        <v>0.35</v>
      </c>
      <c r="Y252" s="335"/>
    </row>
    <row r="253" spans="1:25" ht="12.75">
      <c r="A253" s="85">
        <v>336</v>
      </c>
      <c r="B253" s="112" t="s">
        <v>3</v>
      </c>
      <c r="C253" s="100">
        <v>110</v>
      </c>
      <c r="D253" s="101">
        <v>130</v>
      </c>
      <c r="E253" s="107">
        <v>0.72</v>
      </c>
      <c r="F253" s="108">
        <v>0.85</v>
      </c>
      <c r="G253" s="107">
        <v>0.04</v>
      </c>
      <c r="H253" s="108">
        <v>0.04</v>
      </c>
      <c r="I253" s="107">
        <v>2.86</v>
      </c>
      <c r="J253" s="108">
        <v>3.38</v>
      </c>
      <c r="K253" s="261"/>
      <c r="L253" s="261"/>
      <c r="M253" s="107">
        <v>12.35</v>
      </c>
      <c r="N253" s="108">
        <v>14.16</v>
      </c>
      <c r="O253" s="261"/>
      <c r="P253" s="261"/>
      <c r="Q253" s="111">
        <v>79</v>
      </c>
      <c r="R253" s="150">
        <v>98</v>
      </c>
      <c r="S253" s="647"/>
      <c r="T253" s="647"/>
      <c r="U253" s="647"/>
      <c r="V253" s="647"/>
      <c r="W253" s="111">
        <v>17.16</v>
      </c>
      <c r="X253" s="150">
        <v>22.3</v>
      </c>
      <c r="Y253" s="335"/>
    </row>
    <row r="254" spans="1:25" ht="12.75">
      <c r="A254" s="79">
        <v>376</v>
      </c>
      <c r="B254" s="146" t="s">
        <v>112</v>
      </c>
      <c r="C254" s="64">
        <v>150</v>
      </c>
      <c r="D254" s="44">
        <v>200</v>
      </c>
      <c r="E254" s="107">
        <v>0.33</v>
      </c>
      <c r="F254" s="108">
        <v>0.59</v>
      </c>
      <c r="G254" s="201"/>
      <c r="H254" s="215"/>
      <c r="I254" s="107">
        <v>0.02</v>
      </c>
      <c r="J254" s="108">
        <v>0.04</v>
      </c>
      <c r="K254" s="261"/>
      <c r="L254" s="261"/>
      <c r="M254" s="201">
        <v>20.82</v>
      </c>
      <c r="N254" s="215">
        <v>27.76</v>
      </c>
      <c r="O254" s="261"/>
      <c r="P254" s="261"/>
      <c r="Q254" s="111">
        <v>84</v>
      </c>
      <c r="R254" s="150">
        <v>113</v>
      </c>
      <c r="S254" s="647"/>
      <c r="T254" s="647"/>
      <c r="U254" s="647"/>
      <c r="V254" s="647"/>
      <c r="W254" s="111">
        <v>0.3</v>
      </c>
      <c r="X254" s="150">
        <v>0.4</v>
      </c>
      <c r="Y254" s="335"/>
    </row>
    <row r="255" spans="1:25" ht="12.75">
      <c r="A255" s="79">
        <v>700</v>
      </c>
      <c r="B255" s="75" t="s">
        <v>14</v>
      </c>
      <c r="C255" s="62">
        <v>40</v>
      </c>
      <c r="D255" s="63">
        <v>50</v>
      </c>
      <c r="E255" s="164">
        <v>3.08</v>
      </c>
      <c r="F255" s="165">
        <v>4</v>
      </c>
      <c r="G255" s="164"/>
      <c r="H255" s="165"/>
      <c r="I255" s="164">
        <v>0.53</v>
      </c>
      <c r="J255" s="165">
        <v>0.66</v>
      </c>
      <c r="K255" s="611"/>
      <c r="L255" s="611"/>
      <c r="M255" s="164">
        <v>15.08</v>
      </c>
      <c r="N255" s="165">
        <v>18.85</v>
      </c>
      <c r="O255" s="611"/>
      <c r="P255" s="611"/>
      <c r="Q255" s="166">
        <v>80</v>
      </c>
      <c r="R255" s="167">
        <v>100</v>
      </c>
      <c r="S255" s="648"/>
      <c r="T255" s="648"/>
      <c r="U255" s="648"/>
      <c r="V255" s="648"/>
      <c r="W255" s="302"/>
      <c r="X255" s="173"/>
      <c r="Y255" s="335"/>
    </row>
    <row r="256" spans="1:25" ht="13.5" thickBot="1">
      <c r="A256" s="81"/>
      <c r="B256" s="144"/>
      <c r="C256" s="712" t="s">
        <v>6</v>
      </c>
      <c r="D256" s="695"/>
      <c r="E256" s="125">
        <f aca="true" t="shared" si="43" ref="E256:X256">SUM(E250:E255)</f>
        <v>11.66</v>
      </c>
      <c r="F256" s="126">
        <f t="shared" si="43"/>
        <v>15.65</v>
      </c>
      <c r="G256" s="125">
        <f t="shared" si="43"/>
        <v>5.34</v>
      </c>
      <c r="H256" s="126">
        <f t="shared" si="43"/>
        <v>7.84</v>
      </c>
      <c r="I256" s="125">
        <f t="shared" si="43"/>
        <v>13.229999999999999</v>
      </c>
      <c r="J256" s="126">
        <f t="shared" si="43"/>
        <v>18.08</v>
      </c>
      <c r="K256" s="609"/>
      <c r="L256" s="609"/>
      <c r="M256" s="125">
        <f t="shared" si="43"/>
        <v>66.64</v>
      </c>
      <c r="N256" s="126">
        <f t="shared" si="43"/>
        <v>87.48000000000002</v>
      </c>
      <c r="O256" s="609"/>
      <c r="P256" s="609"/>
      <c r="Q256" s="125">
        <f t="shared" si="43"/>
        <v>456</v>
      </c>
      <c r="R256" s="126">
        <f t="shared" si="43"/>
        <v>607</v>
      </c>
      <c r="S256" s="609"/>
      <c r="T256" s="609"/>
      <c r="U256" s="609"/>
      <c r="V256" s="609"/>
      <c r="W256" s="125">
        <f t="shared" si="43"/>
        <v>27.42</v>
      </c>
      <c r="X256" s="126">
        <f t="shared" si="43"/>
        <v>36.43</v>
      </c>
      <c r="Y256" s="339">
        <f>AVERAGE(Q256:R256)</f>
        <v>531.5</v>
      </c>
    </row>
    <row r="257" spans="1:25" ht="15.75">
      <c r="A257" s="84"/>
      <c r="B257" s="181" t="s">
        <v>54</v>
      </c>
      <c r="C257" s="128"/>
      <c r="D257" s="129"/>
      <c r="E257" s="86"/>
      <c r="F257" s="130"/>
      <c r="G257" s="131"/>
      <c r="H257" s="130"/>
      <c r="I257" s="131"/>
      <c r="J257" s="130"/>
      <c r="K257" s="608"/>
      <c r="L257" s="608"/>
      <c r="M257" s="131"/>
      <c r="N257" s="130"/>
      <c r="O257" s="608"/>
      <c r="P257" s="608"/>
      <c r="Q257" s="131"/>
      <c r="R257" s="124"/>
      <c r="S257" s="646"/>
      <c r="T257" s="646"/>
      <c r="U257" s="646"/>
      <c r="V257" s="646"/>
      <c r="W257" s="123"/>
      <c r="X257" s="132"/>
      <c r="Y257" s="335"/>
    </row>
    <row r="258" spans="1:25" ht="12.75">
      <c r="A258" s="79">
        <v>401</v>
      </c>
      <c r="B258" s="85" t="s">
        <v>39</v>
      </c>
      <c r="C258" s="17">
        <v>150</v>
      </c>
      <c r="D258" s="57">
        <v>180</v>
      </c>
      <c r="E258" s="164">
        <v>4.35</v>
      </c>
      <c r="F258" s="165">
        <v>5.8</v>
      </c>
      <c r="G258" s="107">
        <v>4.35</v>
      </c>
      <c r="H258" s="165">
        <v>5.8</v>
      </c>
      <c r="I258" s="212">
        <v>3.75</v>
      </c>
      <c r="J258" s="216">
        <v>5</v>
      </c>
      <c r="K258" s="611"/>
      <c r="L258" s="611"/>
      <c r="M258" s="164">
        <v>6</v>
      </c>
      <c r="N258" s="165">
        <v>8</v>
      </c>
      <c r="O258" s="611"/>
      <c r="P258" s="611"/>
      <c r="Q258" s="166">
        <v>75</v>
      </c>
      <c r="R258" s="167">
        <v>100</v>
      </c>
      <c r="S258" s="648"/>
      <c r="T258" s="648"/>
      <c r="U258" s="648"/>
      <c r="V258" s="648"/>
      <c r="W258" s="196">
        <v>1.05</v>
      </c>
      <c r="X258" s="108">
        <v>1.4</v>
      </c>
      <c r="Y258" s="335"/>
    </row>
    <row r="259" spans="1:25" ht="12.75">
      <c r="A259" s="79" t="s">
        <v>108</v>
      </c>
      <c r="B259" s="146" t="s">
        <v>40</v>
      </c>
      <c r="C259" s="58">
        <v>50</v>
      </c>
      <c r="D259" s="105">
        <v>60</v>
      </c>
      <c r="E259" s="274">
        <v>2.88</v>
      </c>
      <c r="F259" s="108">
        <v>3.45</v>
      </c>
      <c r="G259" s="169">
        <v>0.8</v>
      </c>
      <c r="H259" s="168">
        <v>0.88</v>
      </c>
      <c r="I259" s="201">
        <v>4.78</v>
      </c>
      <c r="J259" s="215">
        <v>5.73</v>
      </c>
      <c r="K259" s="261"/>
      <c r="L259" s="261"/>
      <c r="M259" s="107">
        <v>16.45</v>
      </c>
      <c r="N259" s="108">
        <v>19.74</v>
      </c>
      <c r="O259" s="261"/>
      <c r="P259" s="261"/>
      <c r="Q259" s="111">
        <v>115</v>
      </c>
      <c r="R259" s="150">
        <v>130</v>
      </c>
      <c r="S259" s="647"/>
      <c r="T259" s="647"/>
      <c r="U259" s="647"/>
      <c r="V259" s="647"/>
      <c r="W259" s="196">
        <v>0.03</v>
      </c>
      <c r="X259" s="150">
        <v>0.04</v>
      </c>
      <c r="Y259" s="335"/>
    </row>
    <row r="260" spans="1:25" ht="13.5" thickBot="1">
      <c r="A260" s="81"/>
      <c r="B260" s="144"/>
      <c r="C260" s="712" t="s">
        <v>6</v>
      </c>
      <c r="D260" s="695"/>
      <c r="E260" s="133">
        <f aca="true" t="shared" si="44" ref="E260:X260">SUM(E258:E259)</f>
        <v>7.2299999999999995</v>
      </c>
      <c r="F260" s="134">
        <f t="shared" si="44"/>
        <v>9.25</v>
      </c>
      <c r="G260" s="133">
        <f t="shared" si="44"/>
        <v>5.1499999999999995</v>
      </c>
      <c r="H260" s="134">
        <f t="shared" si="44"/>
        <v>6.68</v>
      </c>
      <c r="I260" s="133">
        <f t="shared" si="44"/>
        <v>8.530000000000001</v>
      </c>
      <c r="J260" s="134">
        <f t="shared" si="44"/>
        <v>10.73</v>
      </c>
      <c r="K260" s="623"/>
      <c r="L260" s="623"/>
      <c r="M260" s="133">
        <f t="shared" si="44"/>
        <v>22.45</v>
      </c>
      <c r="N260" s="353">
        <f>SUM(N258:N259)</f>
        <v>27.74</v>
      </c>
      <c r="O260" s="643"/>
      <c r="P260" s="643"/>
      <c r="Q260" s="133">
        <f t="shared" si="44"/>
        <v>190</v>
      </c>
      <c r="R260" s="134">
        <f t="shared" si="44"/>
        <v>230</v>
      </c>
      <c r="S260" s="623"/>
      <c r="T260" s="623"/>
      <c r="U260" s="623"/>
      <c r="V260" s="623"/>
      <c r="W260" s="133">
        <f t="shared" si="44"/>
        <v>1.08</v>
      </c>
      <c r="X260" s="134">
        <f t="shared" si="44"/>
        <v>1.44</v>
      </c>
      <c r="Y260" s="339">
        <f>AVERAGE(Q260:R260)</f>
        <v>210</v>
      </c>
    </row>
    <row r="261" spans="1:25" ht="15.75">
      <c r="A261" s="84"/>
      <c r="B261" s="183" t="s">
        <v>53</v>
      </c>
      <c r="C261" s="222"/>
      <c r="D261" s="229"/>
      <c r="E261" s="86"/>
      <c r="F261" s="130"/>
      <c r="G261" s="131"/>
      <c r="H261" s="130"/>
      <c r="I261" s="131"/>
      <c r="J261" s="130"/>
      <c r="K261" s="608"/>
      <c r="L261" s="608"/>
      <c r="M261" s="131"/>
      <c r="N261" s="130"/>
      <c r="O261" s="608"/>
      <c r="P261" s="608"/>
      <c r="Q261" s="131"/>
      <c r="R261" s="124"/>
      <c r="S261" s="646"/>
      <c r="T261" s="646"/>
      <c r="U261" s="646"/>
      <c r="V261" s="646"/>
      <c r="W261" s="123"/>
      <c r="X261" s="132"/>
      <c r="Y261" s="335"/>
    </row>
    <row r="262" spans="1:25" ht="12.75">
      <c r="A262" s="85"/>
      <c r="B262" s="146" t="s">
        <v>98</v>
      </c>
      <c r="C262" s="104" t="s">
        <v>76</v>
      </c>
      <c r="D262" s="305">
        <v>60</v>
      </c>
      <c r="E262" s="212">
        <v>2.5</v>
      </c>
      <c r="F262" s="216">
        <v>6</v>
      </c>
      <c r="G262" s="213">
        <v>2.5</v>
      </c>
      <c r="H262" s="214">
        <v>5.6</v>
      </c>
      <c r="I262" s="212">
        <v>2.3</v>
      </c>
      <c r="J262" s="216">
        <v>6.5</v>
      </c>
      <c r="K262" s="611"/>
      <c r="L262" s="611"/>
      <c r="M262" s="164">
        <v>0</v>
      </c>
      <c r="N262" s="165">
        <v>0.48</v>
      </c>
      <c r="O262" s="611"/>
      <c r="P262" s="611"/>
      <c r="Q262" s="276">
        <v>30</v>
      </c>
      <c r="R262" s="288">
        <v>156</v>
      </c>
      <c r="S262" s="276"/>
      <c r="T262" s="276"/>
      <c r="U262" s="276"/>
      <c r="V262" s="276"/>
      <c r="W262" s="166"/>
      <c r="X262" s="167"/>
      <c r="Y262" s="335"/>
    </row>
    <row r="263" spans="1:25" ht="12.75">
      <c r="A263" s="325"/>
      <c r="B263" s="20" t="s">
        <v>143</v>
      </c>
      <c r="C263" s="58">
        <v>30</v>
      </c>
      <c r="D263" s="59">
        <v>40</v>
      </c>
      <c r="E263" s="109">
        <v>0.32</v>
      </c>
      <c r="F263" s="250">
        <v>0.48</v>
      </c>
      <c r="G263" s="109"/>
      <c r="H263" s="250"/>
      <c r="I263" s="247">
        <v>0.03</v>
      </c>
      <c r="J263" s="250">
        <v>0.06</v>
      </c>
      <c r="K263" s="615"/>
      <c r="L263" s="615"/>
      <c r="M263" s="247">
        <v>1</v>
      </c>
      <c r="N263" s="253">
        <v>1.5</v>
      </c>
      <c r="O263" s="615"/>
      <c r="P263" s="615"/>
      <c r="Q263" s="111">
        <v>5</v>
      </c>
      <c r="R263" s="150">
        <v>8</v>
      </c>
      <c r="S263" s="647"/>
      <c r="T263" s="647"/>
      <c r="U263" s="647"/>
      <c r="V263" s="647"/>
      <c r="W263" s="111">
        <v>0.8</v>
      </c>
      <c r="X263" s="150">
        <v>1.2</v>
      </c>
      <c r="Y263" s="335"/>
    </row>
    <row r="264" spans="1:25" ht="12.75">
      <c r="A264" s="79">
        <v>204</v>
      </c>
      <c r="B264" s="146" t="s">
        <v>66</v>
      </c>
      <c r="C264" s="234">
        <v>110</v>
      </c>
      <c r="D264" s="99">
        <v>130</v>
      </c>
      <c r="E264" s="36">
        <v>2.5</v>
      </c>
      <c r="F264" s="37">
        <v>2.96</v>
      </c>
      <c r="G264" s="31">
        <v>1.99</v>
      </c>
      <c r="H264" s="32">
        <v>2.36</v>
      </c>
      <c r="I264" s="36">
        <v>4.22</v>
      </c>
      <c r="J264" s="236">
        <v>4.99</v>
      </c>
      <c r="K264" s="626"/>
      <c r="L264" s="626"/>
      <c r="M264" s="36">
        <v>14.1</v>
      </c>
      <c r="N264" s="37">
        <v>16.52</v>
      </c>
      <c r="O264" s="467"/>
      <c r="P264" s="467"/>
      <c r="Q264" s="36">
        <v>113</v>
      </c>
      <c r="R264" s="37">
        <v>133</v>
      </c>
      <c r="S264" s="467"/>
      <c r="T264" s="467"/>
      <c r="U264" s="467"/>
      <c r="V264" s="467"/>
      <c r="W264" s="42">
        <v>10.5</v>
      </c>
      <c r="X264" s="43">
        <v>13.65</v>
      </c>
      <c r="Y264" s="335"/>
    </row>
    <row r="265" spans="1:25" ht="12.75">
      <c r="A265" s="79">
        <v>1</v>
      </c>
      <c r="B265" s="238" t="s">
        <v>83</v>
      </c>
      <c r="C265" s="54" t="s">
        <v>78</v>
      </c>
      <c r="D265" s="55" t="s">
        <v>55</v>
      </c>
      <c r="E265" s="201">
        <v>2.35</v>
      </c>
      <c r="F265" s="215">
        <v>3.1</v>
      </c>
      <c r="G265" s="107">
        <v>0.065</v>
      </c>
      <c r="H265" s="108">
        <v>0.04</v>
      </c>
      <c r="I265" s="107">
        <v>3.32</v>
      </c>
      <c r="J265" s="108">
        <v>3.4</v>
      </c>
      <c r="K265" s="261"/>
      <c r="L265" s="261"/>
      <c r="M265" s="107">
        <v>14.84</v>
      </c>
      <c r="N265" s="108">
        <v>19.77</v>
      </c>
      <c r="O265" s="261"/>
      <c r="P265" s="261"/>
      <c r="Q265" s="111">
        <v>95</v>
      </c>
      <c r="R265" s="150">
        <v>115</v>
      </c>
      <c r="S265" s="647"/>
      <c r="T265" s="647"/>
      <c r="U265" s="647"/>
      <c r="V265" s="647"/>
      <c r="W265" s="49"/>
      <c r="X265" s="50"/>
      <c r="Y265" s="335"/>
    </row>
    <row r="266" spans="1:25" ht="12.75">
      <c r="A266" s="79"/>
      <c r="B266" s="146" t="s">
        <v>164</v>
      </c>
      <c r="C266" s="56">
        <v>5</v>
      </c>
      <c r="D266" s="57">
        <v>10</v>
      </c>
      <c r="E266" s="31">
        <v>1.56</v>
      </c>
      <c r="F266" s="32">
        <v>2.6</v>
      </c>
      <c r="G266" s="31">
        <v>1.56</v>
      </c>
      <c r="H266" s="32">
        <v>2.6</v>
      </c>
      <c r="I266" s="31">
        <v>1.52</v>
      </c>
      <c r="J266" s="32">
        <v>2.53</v>
      </c>
      <c r="K266" s="607"/>
      <c r="L266" s="607"/>
      <c r="M266" s="31">
        <v>0</v>
      </c>
      <c r="N266" s="32">
        <v>0</v>
      </c>
      <c r="O266" s="607"/>
      <c r="P266" s="607"/>
      <c r="Q266" s="42">
        <v>21</v>
      </c>
      <c r="R266" s="43">
        <v>35</v>
      </c>
      <c r="S266" s="645"/>
      <c r="T266" s="645"/>
      <c r="U266" s="645"/>
      <c r="V266" s="645"/>
      <c r="W266" s="42"/>
      <c r="X266" s="43"/>
      <c r="Y266" s="335"/>
    </row>
    <row r="267" spans="1:25" ht="12.75">
      <c r="A267" s="79">
        <v>392</v>
      </c>
      <c r="B267" s="74" t="s">
        <v>49</v>
      </c>
      <c r="C267" s="67">
        <v>170</v>
      </c>
      <c r="D267" s="61">
        <v>200</v>
      </c>
      <c r="E267" s="36">
        <v>0.05</v>
      </c>
      <c r="F267" s="37">
        <v>0.06</v>
      </c>
      <c r="G267" s="31"/>
      <c r="H267" s="32"/>
      <c r="I267" s="36">
        <v>0.02</v>
      </c>
      <c r="J267" s="37">
        <v>0.02</v>
      </c>
      <c r="K267" s="467"/>
      <c r="L267" s="467"/>
      <c r="M267" s="36">
        <v>7.9</v>
      </c>
      <c r="N267" s="37">
        <v>9.32</v>
      </c>
      <c r="O267" s="467"/>
      <c r="P267" s="467"/>
      <c r="Q267" s="36">
        <v>32</v>
      </c>
      <c r="R267" s="48">
        <v>37</v>
      </c>
      <c r="S267" s="467"/>
      <c r="T267" s="467"/>
      <c r="U267" s="467"/>
      <c r="V267" s="467"/>
      <c r="W267" s="42">
        <v>0.015</v>
      </c>
      <c r="X267" s="43">
        <v>0.02</v>
      </c>
      <c r="Y267" s="335"/>
    </row>
    <row r="268" spans="1:25" ht="13.5" thickBot="1">
      <c r="A268" s="81"/>
      <c r="B268" s="81"/>
      <c r="C268" s="712" t="s">
        <v>6</v>
      </c>
      <c r="D268" s="758"/>
      <c r="E268" s="139">
        <f aca="true" t="shared" si="45" ref="E268:X268">SUM(E262:E267)</f>
        <v>9.280000000000001</v>
      </c>
      <c r="F268" s="458">
        <f t="shared" si="45"/>
        <v>15.200000000000001</v>
      </c>
      <c r="G268" s="139">
        <f t="shared" si="45"/>
        <v>6.115</v>
      </c>
      <c r="H268" s="458">
        <f t="shared" si="45"/>
        <v>10.6</v>
      </c>
      <c r="I268" s="139">
        <f t="shared" si="45"/>
        <v>11.409999999999998</v>
      </c>
      <c r="J268" s="139">
        <f t="shared" si="45"/>
        <v>17.5</v>
      </c>
      <c r="K268" s="139"/>
      <c r="L268" s="139"/>
      <c r="M268" s="139">
        <f t="shared" si="45"/>
        <v>37.839999999999996</v>
      </c>
      <c r="N268" s="458">
        <f t="shared" si="45"/>
        <v>47.589999999999996</v>
      </c>
      <c r="O268" s="458"/>
      <c r="P268" s="458"/>
      <c r="Q268" s="139">
        <f t="shared" si="45"/>
        <v>296</v>
      </c>
      <c r="R268" s="458">
        <f t="shared" si="45"/>
        <v>484</v>
      </c>
      <c r="S268" s="458"/>
      <c r="T268" s="458"/>
      <c r="U268" s="458"/>
      <c r="V268" s="458"/>
      <c r="W268" s="139">
        <f t="shared" si="45"/>
        <v>11.315000000000001</v>
      </c>
      <c r="X268" s="330">
        <f t="shared" si="45"/>
        <v>14.87</v>
      </c>
      <c r="Y268" s="338">
        <f>AVERAGE(Q268:R268)</f>
        <v>390</v>
      </c>
    </row>
    <row r="269" spans="1:25" ht="13.5" thickBot="1">
      <c r="A269" s="135"/>
      <c r="B269" s="147"/>
      <c r="C269" s="750" t="s">
        <v>15</v>
      </c>
      <c r="D269" s="718"/>
      <c r="E269" s="136">
        <f aca="true" t="shared" si="46" ref="E269:X269">SUM(E245+E248+E256+E260+E268)</f>
        <v>41.86</v>
      </c>
      <c r="F269" s="137">
        <f t="shared" si="46"/>
        <v>57.35</v>
      </c>
      <c r="G269" s="136">
        <f t="shared" si="46"/>
        <v>25.775</v>
      </c>
      <c r="H269" s="137">
        <f t="shared" si="46"/>
        <v>36.2</v>
      </c>
      <c r="I269" s="136">
        <f t="shared" si="46"/>
        <v>44.339999999999996</v>
      </c>
      <c r="J269" s="137">
        <f t="shared" si="46"/>
        <v>60.84</v>
      </c>
      <c r="K269" s="613"/>
      <c r="L269" s="613"/>
      <c r="M269" s="136">
        <f t="shared" si="46"/>
        <v>195.24999999999997</v>
      </c>
      <c r="N269" s="137">
        <f t="shared" si="46"/>
        <v>239.25000000000003</v>
      </c>
      <c r="O269" s="613"/>
      <c r="P269" s="613"/>
      <c r="Q269" s="170">
        <f t="shared" si="46"/>
        <v>1355</v>
      </c>
      <c r="R269" s="171">
        <f t="shared" si="46"/>
        <v>1812</v>
      </c>
      <c r="S269" s="620"/>
      <c r="T269" s="620"/>
      <c r="U269" s="620"/>
      <c r="V269" s="620"/>
      <c r="W269" s="136">
        <f t="shared" si="46"/>
        <v>51.045</v>
      </c>
      <c r="X269" s="138">
        <f t="shared" si="46"/>
        <v>63.56999999999999</v>
      </c>
      <c r="Y269" s="338">
        <f>AVERAGE(Q269:R269)</f>
        <v>1583.5</v>
      </c>
    </row>
    <row r="270" spans="1:25" ht="13.5" thickBot="1">
      <c r="A270" s="686"/>
      <c r="B270" s="687"/>
      <c r="C270" s="687"/>
      <c r="D270" s="687"/>
      <c r="E270" s="687"/>
      <c r="F270" s="687"/>
      <c r="G270" s="687"/>
      <c r="H270" s="687"/>
      <c r="I270" s="687"/>
      <c r="J270" s="687"/>
      <c r="K270" s="687"/>
      <c r="L270" s="687"/>
      <c r="M270" s="687"/>
      <c r="N270" s="687"/>
      <c r="O270" s="687"/>
      <c r="P270" s="687"/>
      <c r="Q270" s="687"/>
      <c r="R270" s="687"/>
      <c r="S270" s="687"/>
      <c r="T270" s="687"/>
      <c r="U270" s="687"/>
      <c r="V270" s="687"/>
      <c r="W270" s="687"/>
      <c r="X270" s="688"/>
      <c r="Y270" s="335"/>
    </row>
    <row r="271" spans="1:25" ht="12.75">
      <c r="A271" s="86"/>
      <c r="B271" s="689" t="s">
        <v>26</v>
      </c>
      <c r="C271" s="690"/>
      <c r="D271" s="691"/>
      <c r="E271" s="667">
        <v>45</v>
      </c>
      <c r="F271" s="667">
        <v>50</v>
      </c>
      <c r="G271" s="667">
        <v>0.8</v>
      </c>
      <c r="H271" s="667">
        <v>0.9</v>
      </c>
      <c r="I271" s="667">
        <v>0.9</v>
      </c>
      <c r="J271" s="667">
        <v>1</v>
      </c>
      <c r="K271" s="667">
        <v>450</v>
      </c>
      <c r="L271" s="668">
        <v>500</v>
      </c>
      <c r="M271" s="667">
        <v>10</v>
      </c>
      <c r="N271" s="668">
        <v>10</v>
      </c>
      <c r="O271" s="668">
        <v>800</v>
      </c>
      <c r="P271" s="669">
        <v>900</v>
      </c>
      <c r="Q271" s="668">
        <v>700</v>
      </c>
      <c r="R271" s="669">
        <v>800</v>
      </c>
      <c r="S271" s="667">
        <v>80</v>
      </c>
      <c r="T271" s="667">
        <v>200</v>
      </c>
      <c r="U271" s="667">
        <v>10</v>
      </c>
      <c r="V271" s="667">
        <v>10</v>
      </c>
      <c r="W271" s="669">
        <v>1.4</v>
      </c>
      <c r="X271" s="670">
        <v>2</v>
      </c>
      <c r="Y271" s="335"/>
    </row>
    <row r="272" spans="1:24" ht="13.5" thickBot="1">
      <c r="A272" s="92"/>
      <c r="B272" s="93" t="s">
        <v>28</v>
      </c>
      <c r="C272" s="692">
        <v>100</v>
      </c>
      <c r="D272" s="693"/>
      <c r="E272" s="557">
        <f>E269*C272/E271-C272</f>
        <v>-6.977777777777774</v>
      </c>
      <c r="F272" s="557">
        <f>F269*C272/F271-C272</f>
        <v>14.700000000000003</v>
      </c>
      <c r="G272" s="557">
        <f>G269*C272/G271-C272</f>
        <v>3121.875</v>
      </c>
      <c r="H272" s="557">
        <f>H269*C272/H271-C272</f>
        <v>3922.2222222222226</v>
      </c>
      <c r="I272" s="557">
        <f>I269*C272/I271-C272</f>
        <v>4826.666666666667</v>
      </c>
      <c r="J272" s="557">
        <f>J269*C272/J271-C272</f>
        <v>5984</v>
      </c>
      <c r="K272" s="557"/>
      <c r="L272" s="557"/>
      <c r="M272" s="557">
        <f>M269*C272/M271-C272</f>
        <v>1852.4999999999995</v>
      </c>
      <c r="N272" s="558">
        <f>N269*C272/N271-C272</f>
        <v>2292.5000000000005</v>
      </c>
      <c r="O272" s="558"/>
      <c r="P272" s="558"/>
      <c r="Q272" s="557">
        <f>Q269*C272/Q271-C272</f>
        <v>93.57142857142858</v>
      </c>
      <c r="R272" s="557">
        <f>R269*C272/R271-C272</f>
        <v>126.5</v>
      </c>
      <c r="S272" s="557"/>
      <c r="T272" s="557"/>
      <c r="U272" s="557"/>
      <c r="V272" s="557"/>
      <c r="W272" s="557">
        <f>W269*C272/W271-C272</f>
        <v>3546.071428571429</v>
      </c>
      <c r="X272" s="559">
        <f>X269*C272/X271-C272</f>
        <v>3078.4999999999995</v>
      </c>
    </row>
    <row r="285" spans="1:24" ht="15.75">
      <c r="A285" s="30"/>
      <c r="B285" s="5"/>
      <c r="C285" s="5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</row>
    <row r="286" spans="2:24" ht="16.5" thickBot="1">
      <c r="B286" s="5"/>
      <c r="C286" s="5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</row>
    <row r="287" spans="1:25" ht="77.25" thickBot="1">
      <c r="A287" s="83" t="s">
        <v>88</v>
      </c>
      <c r="B287" s="82" t="s">
        <v>22</v>
      </c>
      <c r="C287" s="725" t="s">
        <v>23</v>
      </c>
      <c r="D287" s="720"/>
      <c r="E287" s="725" t="s">
        <v>24</v>
      </c>
      <c r="F287" s="726"/>
      <c r="G287" s="726"/>
      <c r="H287" s="726"/>
      <c r="I287" s="726"/>
      <c r="J287" s="726"/>
      <c r="K287" s="726"/>
      <c r="L287" s="726"/>
      <c r="M287" s="726"/>
      <c r="N287" s="704"/>
      <c r="O287" s="378"/>
      <c r="P287" s="378"/>
      <c r="Q287" s="696" t="s">
        <v>25</v>
      </c>
      <c r="R287" s="697"/>
      <c r="S287" s="650"/>
      <c r="T287" s="650"/>
      <c r="U287" s="650"/>
      <c r="V287" s="650"/>
      <c r="W287" s="727" t="s">
        <v>50</v>
      </c>
      <c r="X287" s="728"/>
      <c r="Y287" s="335"/>
    </row>
    <row r="288" spans="1:25" ht="13.5" thickBot="1">
      <c r="A288" s="674" t="s">
        <v>116</v>
      </c>
      <c r="B288" s="675"/>
      <c r="C288" s="721"/>
      <c r="D288" s="722"/>
      <c r="E288" s="733" t="s">
        <v>8</v>
      </c>
      <c r="F288" s="734"/>
      <c r="G288" s="734"/>
      <c r="H288" s="735"/>
      <c r="I288" s="736" t="s">
        <v>9</v>
      </c>
      <c r="J288" s="737"/>
      <c r="K288" s="604"/>
      <c r="L288" s="604"/>
      <c r="M288" s="736" t="s">
        <v>10</v>
      </c>
      <c r="N288" s="737"/>
      <c r="O288" s="641"/>
      <c r="P288" s="641"/>
      <c r="Q288" s="698"/>
      <c r="R288" s="688"/>
      <c r="S288" s="382"/>
      <c r="T288" s="382"/>
      <c r="U288" s="382"/>
      <c r="V288" s="382"/>
      <c r="W288" s="729"/>
      <c r="X288" s="730"/>
      <c r="Y288" s="335"/>
    </row>
    <row r="289" spans="1:25" ht="16.5" customHeight="1" thickBot="1">
      <c r="A289" s="676"/>
      <c r="B289" s="677"/>
      <c r="C289" s="723"/>
      <c r="D289" s="724"/>
      <c r="E289" s="703" t="s">
        <v>29</v>
      </c>
      <c r="F289" s="704"/>
      <c r="G289" s="705" t="s">
        <v>30</v>
      </c>
      <c r="H289" s="706"/>
      <c r="I289" s="738"/>
      <c r="J289" s="706"/>
      <c r="K289" s="614"/>
      <c r="L289" s="614"/>
      <c r="M289" s="739"/>
      <c r="N289" s="740"/>
      <c r="O289" s="641"/>
      <c r="P289" s="641"/>
      <c r="Q289" s="699"/>
      <c r="R289" s="700"/>
      <c r="S289" s="537"/>
      <c r="T289" s="537"/>
      <c r="U289" s="537"/>
      <c r="V289" s="537"/>
      <c r="W289" s="731"/>
      <c r="X289" s="732"/>
      <c r="Y289" s="335"/>
    </row>
    <row r="290" spans="1:25" ht="16.5" thickBot="1">
      <c r="A290" s="77"/>
      <c r="B290" s="180" t="s">
        <v>0</v>
      </c>
      <c r="C290" s="72" t="s">
        <v>86</v>
      </c>
      <c r="D290" s="71" t="s">
        <v>87</v>
      </c>
      <c r="E290" s="70" t="s">
        <v>86</v>
      </c>
      <c r="F290" s="71" t="s">
        <v>87</v>
      </c>
      <c r="G290" s="72" t="s">
        <v>86</v>
      </c>
      <c r="H290" s="71" t="s">
        <v>87</v>
      </c>
      <c r="I290" s="70" t="s">
        <v>86</v>
      </c>
      <c r="J290" s="71" t="s">
        <v>87</v>
      </c>
      <c r="K290" s="605"/>
      <c r="L290" s="605"/>
      <c r="M290" s="70" t="s">
        <v>86</v>
      </c>
      <c r="N290" s="71" t="s">
        <v>87</v>
      </c>
      <c r="O290" s="605"/>
      <c r="P290" s="605"/>
      <c r="Q290" s="70" t="s">
        <v>86</v>
      </c>
      <c r="R290" s="71" t="s">
        <v>87</v>
      </c>
      <c r="S290" s="605"/>
      <c r="T290" s="605"/>
      <c r="U290" s="605"/>
      <c r="V290" s="605"/>
      <c r="W290" s="70" t="s">
        <v>86</v>
      </c>
      <c r="X290" s="71" t="s">
        <v>87</v>
      </c>
      <c r="Y290" s="335"/>
    </row>
    <row r="291" spans="1:25" ht="12.75">
      <c r="A291" s="325"/>
      <c r="B291" s="20" t="s">
        <v>143</v>
      </c>
      <c r="C291" s="189">
        <v>30</v>
      </c>
      <c r="D291" s="294">
        <v>40</v>
      </c>
      <c r="E291" s="190">
        <v>0.32</v>
      </c>
      <c r="F291" s="374">
        <v>0.48</v>
      </c>
      <c r="G291" s="190"/>
      <c r="H291" s="374"/>
      <c r="I291" s="375">
        <v>0.03</v>
      </c>
      <c r="J291" s="374">
        <v>0.06</v>
      </c>
      <c r="K291" s="627"/>
      <c r="L291" s="627"/>
      <c r="M291" s="375">
        <v>1</v>
      </c>
      <c r="N291" s="376">
        <v>1.5</v>
      </c>
      <c r="O291" s="627"/>
      <c r="P291" s="627"/>
      <c r="Q291" s="148">
        <v>5</v>
      </c>
      <c r="R291" s="149">
        <v>8</v>
      </c>
      <c r="S291" s="513"/>
      <c r="T291" s="513"/>
      <c r="U291" s="513"/>
      <c r="V291" s="513"/>
      <c r="W291" s="148">
        <v>0.8</v>
      </c>
      <c r="X291" s="149">
        <v>1.2</v>
      </c>
      <c r="Y291" s="335"/>
    </row>
    <row r="292" spans="1:25" ht="25.5">
      <c r="A292" s="245">
        <v>234</v>
      </c>
      <c r="B292" s="186" t="s">
        <v>136</v>
      </c>
      <c r="C292" s="368" t="s">
        <v>20</v>
      </c>
      <c r="D292" s="369" t="s">
        <v>46</v>
      </c>
      <c r="E292" s="370">
        <v>10.28</v>
      </c>
      <c r="F292" s="371">
        <v>12.85</v>
      </c>
      <c r="G292" s="191">
        <v>10</v>
      </c>
      <c r="H292" s="214">
        <v>12.2</v>
      </c>
      <c r="I292" s="372">
        <v>9.9</v>
      </c>
      <c r="J292" s="373">
        <v>12.35</v>
      </c>
      <c r="K292" s="628"/>
      <c r="L292" s="628"/>
      <c r="M292" s="370">
        <v>17.17</v>
      </c>
      <c r="N292" s="371">
        <v>21.46</v>
      </c>
      <c r="O292" s="628"/>
      <c r="P292" s="628"/>
      <c r="Q292" s="372">
        <v>196</v>
      </c>
      <c r="R292" s="373">
        <v>245</v>
      </c>
      <c r="S292" s="628"/>
      <c r="T292" s="628"/>
      <c r="U292" s="628"/>
      <c r="V292" s="628"/>
      <c r="W292" s="213">
        <v>1.59</v>
      </c>
      <c r="X292" s="214">
        <v>1.99</v>
      </c>
      <c r="Y292" s="335"/>
    </row>
    <row r="293" spans="1:25" ht="12.75">
      <c r="A293" s="79">
        <v>701</v>
      </c>
      <c r="B293" s="74" t="s">
        <v>33</v>
      </c>
      <c r="C293" s="56">
        <v>30</v>
      </c>
      <c r="D293" s="57">
        <v>40</v>
      </c>
      <c r="E293" s="107">
        <v>2.28</v>
      </c>
      <c r="F293" s="108">
        <v>3.04</v>
      </c>
      <c r="G293" s="107">
        <v>0.039</v>
      </c>
      <c r="H293" s="108"/>
      <c r="I293" s="107">
        <v>0.24</v>
      </c>
      <c r="J293" s="108">
        <v>0.36</v>
      </c>
      <c r="K293" s="261"/>
      <c r="L293" s="261"/>
      <c r="M293" s="107">
        <v>14.76</v>
      </c>
      <c r="N293" s="108">
        <v>20.01</v>
      </c>
      <c r="O293" s="261"/>
      <c r="P293" s="261"/>
      <c r="Q293" s="111">
        <v>67</v>
      </c>
      <c r="R293" s="150">
        <v>89</v>
      </c>
      <c r="S293" s="647"/>
      <c r="T293" s="647"/>
      <c r="U293" s="647"/>
      <c r="V293" s="647"/>
      <c r="W293" s="111"/>
      <c r="X293" s="259"/>
      <c r="Y293" s="335"/>
    </row>
    <row r="294" spans="1:25" ht="12.75">
      <c r="A294" s="79">
        <v>395</v>
      </c>
      <c r="B294" s="20" t="s">
        <v>13</v>
      </c>
      <c r="C294" s="64">
        <v>170</v>
      </c>
      <c r="D294" s="57">
        <v>200</v>
      </c>
      <c r="E294" s="31">
        <v>3.94</v>
      </c>
      <c r="F294" s="32">
        <v>4.64</v>
      </c>
      <c r="G294" s="31">
        <v>3.27</v>
      </c>
      <c r="H294" s="32">
        <v>3.27</v>
      </c>
      <c r="I294" s="31">
        <v>4.35</v>
      </c>
      <c r="J294" s="32">
        <v>5.12</v>
      </c>
      <c r="K294" s="607"/>
      <c r="L294" s="607"/>
      <c r="M294" s="31">
        <v>14.67</v>
      </c>
      <c r="N294" s="32">
        <v>17.26</v>
      </c>
      <c r="O294" s="607"/>
      <c r="P294" s="607"/>
      <c r="Q294" s="42">
        <v>91</v>
      </c>
      <c r="R294" s="43">
        <v>107</v>
      </c>
      <c r="S294" s="645"/>
      <c r="T294" s="645"/>
      <c r="U294" s="645"/>
      <c r="V294" s="645"/>
      <c r="W294" s="42">
        <v>0.6</v>
      </c>
      <c r="X294" s="43">
        <v>0.6</v>
      </c>
      <c r="Y294" s="335"/>
    </row>
    <row r="295" spans="1:25" ht="13.5" thickBot="1">
      <c r="A295" s="81"/>
      <c r="B295" s="144"/>
      <c r="C295" s="712" t="s">
        <v>6</v>
      </c>
      <c r="D295" s="695"/>
      <c r="E295" s="152">
        <f aca="true" t="shared" si="47" ref="E295:Q295">SUM(E291:E294)</f>
        <v>16.82</v>
      </c>
      <c r="F295" s="152">
        <f t="shared" si="47"/>
        <v>21.01</v>
      </c>
      <c r="G295" s="152">
        <f t="shared" si="47"/>
        <v>13.309</v>
      </c>
      <c r="H295" s="152">
        <f t="shared" si="47"/>
        <v>15.469999999999999</v>
      </c>
      <c r="I295" s="152">
        <f t="shared" si="47"/>
        <v>14.52</v>
      </c>
      <c r="J295" s="152">
        <f t="shared" si="47"/>
        <v>17.89</v>
      </c>
      <c r="K295" s="617"/>
      <c r="L295" s="617"/>
      <c r="M295" s="151">
        <f t="shared" si="47"/>
        <v>47.6</v>
      </c>
      <c r="N295" s="317">
        <f>SUM(N291:N294)</f>
        <v>60.230000000000004</v>
      </c>
      <c r="O295" s="316"/>
      <c r="P295" s="316"/>
      <c r="Q295" s="151">
        <f t="shared" si="47"/>
        <v>359</v>
      </c>
      <c r="R295" s="285">
        <f>SUM(R291:R294)</f>
        <v>449</v>
      </c>
      <c r="S295" s="617"/>
      <c r="T295" s="617"/>
      <c r="U295" s="617"/>
      <c r="V295" s="617"/>
      <c r="W295" s="151">
        <f>SUM(W291:W294)</f>
        <v>2.99</v>
      </c>
      <c r="X295" s="285">
        <f>SUM(X291:X294)</f>
        <v>3.79</v>
      </c>
      <c r="Y295" s="336">
        <f>AVERAGE(Q295:R295)</f>
        <v>404</v>
      </c>
    </row>
    <row r="296" spans="1:25" ht="15.75">
      <c r="A296" s="84"/>
      <c r="B296" s="269" t="s">
        <v>1</v>
      </c>
      <c r="C296" s="128"/>
      <c r="D296" s="129"/>
      <c r="E296" s="242"/>
      <c r="F296" s="155" t="s">
        <v>7</v>
      </c>
      <c r="G296" s="156"/>
      <c r="H296" s="155"/>
      <c r="I296" s="156"/>
      <c r="J296" s="155"/>
      <c r="K296" s="618"/>
      <c r="L296" s="618"/>
      <c r="M296" s="156"/>
      <c r="N296" s="155" t="s">
        <v>7</v>
      </c>
      <c r="O296" s="618"/>
      <c r="P296" s="618"/>
      <c r="Q296" s="156"/>
      <c r="R296" s="243"/>
      <c r="S296" s="654"/>
      <c r="T296" s="654"/>
      <c r="U296" s="654"/>
      <c r="V296" s="654"/>
      <c r="W296" s="242"/>
      <c r="X296" s="158"/>
      <c r="Y296" s="335"/>
    </row>
    <row r="297" spans="1:25" ht="12.75">
      <c r="A297" s="79" t="s">
        <v>161</v>
      </c>
      <c r="B297" s="75" t="s">
        <v>181</v>
      </c>
      <c r="C297" s="33">
        <v>180</v>
      </c>
      <c r="D297" s="57">
        <v>180</v>
      </c>
      <c r="E297" s="31">
        <v>0.58</v>
      </c>
      <c r="F297" s="32">
        <v>0.58</v>
      </c>
      <c r="G297" s="31"/>
      <c r="H297" s="32"/>
      <c r="I297" s="31">
        <v>0.41</v>
      </c>
      <c r="J297" s="32">
        <v>0.41</v>
      </c>
      <c r="K297" s="607"/>
      <c r="L297" s="607"/>
      <c r="M297" s="31">
        <v>20.26</v>
      </c>
      <c r="N297" s="32">
        <v>22.26</v>
      </c>
      <c r="O297" s="607"/>
      <c r="P297" s="607"/>
      <c r="Q297" s="42">
        <v>79</v>
      </c>
      <c r="R297" s="43">
        <v>79</v>
      </c>
      <c r="S297" s="645"/>
      <c r="T297" s="645"/>
      <c r="U297" s="645"/>
      <c r="V297" s="645"/>
      <c r="W297" s="42">
        <v>7.6</v>
      </c>
      <c r="X297" s="43">
        <v>7.7</v>
      </c>
      <c r="Y297" s="335"/>
    </row>
    <row r="298" spans="1:25" ht="13.5" thickBot="1">
      <c r="A298" s="81"/>
      <c r="B298" s="268"/>
      <c r="C298" s="712" t="s">
        <v>6</v>
      </c>
      <c r="D298" s="695"/>
      <c r="E298" s="151">
        <f aca="true" t="shared" si="48" ref="E298:X298">SUM(E297)</f>
        <v>0.58</v>
      </c>
      <c r="F298" s="152">
        <f t="shared" si="48"/>
        <v>0.58</v>
      </c>
      <c r="G298" s="151"/>
      <c r="H298" s="152"/>
      <c r="I298" s="151">
        <f t="shared" si="48"/>
        <v>0.41</v>
      </c>
      <c r="J298" s="152">
        <f t="shared" si="48"/>
        <v>0.41</v>
      </c>
      <c r="K298" s="617"/>
      <c r="L298" s="617"/>
      <c r="M298" s="151">
        <f t="shared" si="48"/>
        <v>20.26</v>
      </c>
      <c r="N298" s="152">
        <f t="shared" si="48"/>
        <v>22.26</v>
      </c>
      <c r="O298" s="617"/>
      <c r="P298" s="617"/>
      <c r="Q298" s="151">
        <f t="shared" si="48"/>
        <v>79</v>
      </c>
      <c r="R298" s="152">
        <f t="shared" si="48"/>
        <v>79</v>
      </c>
      <c r="S298" s="617"/>
      <c r="T298" s="617"/>
      <c r="U298" s="617"/>
      <c r="V298" s="617"/>
      <c r="W298" s="151">
        <f t="shared" si="48"/>
        <v>7.6</v>
      </c>
      <c r="X298" s="152">
        <f t="shared" si="48"/>
        <v>7.7</v>
      </c>
      <c r="Y298" s="336">
        <f>AVERAGE(Q298:R298)</f>
        <v>79</v>
      </c>
    </row>
    <row r="299" spans="1:25" ht="15.75">
      <c r="A299" s="84"/>
      <c r="B299" s="181" t="s">
        <v>2</v>
      </c>
      <c r="C299" s="128"/>
      <c r="D299" s="129"/>
      <c r="E299" s="242"/>
      <c r="F299" s="155"/>
      <c r="G299" s="207"/>
      <c r="H299" s="210"/>
      <c r="I299" s="156"/>
      <c r="J299" s="155"/>
      <c r="K299" s="618"/>
      <c r="L299" s="618"/>
      <c r="M299" s="207"/>
      <c r="N299" s="210"/>
      <c r="O299" s="618"/>
      <c r="P299" s="618"/>
      <c r="Q299" s="156"/>
      <c r="R299" s="149"/>
      <c r="S299" s="513"/>
      <c r="T299" s="513"/>
      <c r="U299" s="513"/>
      <c r="V299" s="513"/>
      <c r="W299" s="148"/>
      <c r="X299" s="158"/>
      <c r="Y299" s="335"/>
    </row>
    <row r="300" spans="1:25" ht="25.5">
      <c r="A300" s="79">
        <v>13</v>
      </c>
      <c r="B300" s="146" t="s">
        <v>109</v>
      </c>
      <c r="C300" s="271">
        <v>40</v>
      </c>
      <c r="D300" s="59">
        <v>60</v>
      </c>
      <c r="E300" s="107">
        <v>0.48</v>
      </c>
      <c r="F300" s="108">
        <v>0.72</v>
      </c>
      <c r="G300" s="107"/>
      <c r="H300" s="108"/>
      <c r="I300" s="107">
        <v>2.08</v>
      </c>
      <c r="J300" s="108">
        <v>3.12</v>
      </c>
      <c r="K300" s="261"/>
      <c r="L300" s="261"/>
      <c r="M300" s="107">
        <v>3.74</v>
      </c>
      <c r="N300" s="108">
        <v>5.61</v>
      </c>
      <c r="O300" s="261"/>
      <c r="P300" s="261"/>
      <c r="Q300" s="111">
        <v>40</v>
      </c>
      <c r="R300" s="150">
        <v>60</v>
      </c>
      <c r="S300" s="647"/>
      <c r="T300" s="647"/>
      <c r="U300" s="647"/>
      <c r="V300" s="647"/>
      <c r="W300" s="111">
        <v>7.48</v>
      </c>
      <c r="X300" s="150">
        <v>11.22</v>
      </c>
      <c r="Y300" s="335"/>
    </row>
    <row r="301" spans="1:25" ht="25.5">
      <c r="A301" s="79">
        <v>75</v>
      </c>
      <c r="B301" s="146" t="s">
        <v>51</v>
      </c>
      <c r="C301" s="58">
        <v>150</v>
      </c>
      <c r="D301" s="59">
        <v>200</v>
      </c>
      <c r="E301" s="175">
        <v>2.02</v>
      </c>
      <c r="F301" s="176">
        <v>2.69</v>
      </c>
      <c r="G301" s="201">
        <v>1.98</v>
      </c>
      <c r="H301" s="215">
        <v>2.38</v>
      </c>
      <c r="I301" s="175">
        <v>3.26</v>
      </c>
      <c r="J301" s="176">
        <v>4.34</v>
      </c>
      <c r="K301" s="624"/>
      <c r="L301" s="624"/>
      <c r="M301" s="257">
        <v>5.17</v>
      </c>
      <c r="N301" s="260">
        <v>6.89</v>
      </c>
      <c r="O301" s="624"/>
      <c r="P301" s="624"/>
      <c r="Q301" s="110">
        <v>72</v>
      </c>
      <c r="R301" s="159">
        <v>96</v>
      </c>
      <c r="S301" s="652"/>
      <c r="T301" s="652"/>
      <c r="U301" s="652"/>
      <c r="V301" s="652"/>
      <c r="W301" s="111">
        <v>4.13</v>
      </c>
      <c r="X301" s="150">
        <v>5.5</v>
      </c>
      <c r="Y301" s="335"/>
    </row>
    <row r="302" spans="1:25" ht="25.5">
      <c r="A302" s="79">
        <v>300</v>
      </c>
      <c r="B302" s="145" t="s">
        <v>92</v>
      </c>
      <c r="C302" s="306" t="s">
        <v>19</v>
      </c>
      <c r="D302" s="308" t="s">
        <v>44</v>
      </c>
      <c r="E302" s="40">
        <v>5.26</v>
      </c>
      <c r="F302" s="41">
        <v>6.22</v>
      </c>
      <c r="G302" s="201">
        <v>5.26</v>
      </c>
      <c r="H302" s="215">
        <v>6.22</v>
      </c>
      <c r="I302" s="40">
        <v>6.98</v>
      </c>
      <c r="J302" s="41">
        <v>8.25</v>
      </c>
      <c r="K302" s="293"/>
      <c r="L302" s="293"/>
      <c r="M302" s="14">
        <v>2.3</v>
      </c>
      <c r="N302" s="225">
        <v>2.72</v>
      </c>
      <c r="O302" s="293"/>
      <c r="P302" s="293"/>
      <c r="Q302" s="40">
        <v>116</v>
      </c>
      <c r="R302" s="41">
        <v>137</v>
      </c>
      <c r="S302" s="293"/>
      <c r="T302" s="293"/>
      <c r="U302" s="293"/>
      <c r="V302" s="293"/>
      <c r="W302" s="111"/>
      <c r="X302" s="150"/>
      <c r="Y302" s="335"/>
    </row>
    <row r="303" spans="1:25" ht="12.75">
      <c r="A303" s="277" t="s">
        <v>95</v>
      </c>
      <c r="B303" s="20" t="s">
        <v>94</v>
      </c>
      <c r="C303" s="58">
        <v>100</v>
      </c>
      <c r="D303" s="59">
        <v>130</v>
      </c>
      <c r="E303" s="40">
        <v>3.78</v>
      </c>
      <c r="F303" s="41">
        <v>4.91</v>
      </c>
      <c r="G303" s="201"/>
      <c r="H303" s="215"/>
      <c r="I303" s="40">
        <v>3.01</v>
      </c>
      <c r="J303" s="41">
        <v>3.91</v>
      </c>
      <c r="K303" s="293"/>
      <c r="L303" s="293"/>
      <c r="M303" s="14">
        <v>17.56</v>
      </c>
      <c r="N303" s="225">
        <v>22.83</v>
      </c>
      <c r="O303" s="293"/>
      <c r="P303" s="293"/>
      <c r="Q303" s="40">
        <v>116</v>
      </c>
      <c r="R303" s="41">
        <v>151</v>
      </c>
      <c r="S303" s="293"/>
      <c r="T303" s="293"/>
      <c r="U303" s="293"/>
      <c r="V303" s="293"/>
      <c r="W303" s="111">
        <v>0.96</v>
      </c>
      <c r="X303" s="150">
        <v>1.25</v>
      </c>
      <c r="Y303" s="335"/>
    </row>
    <row r="304" spans="1:25" ht="12.75">
      <c r="A304" s="79">
        <v>398</v>
      </c>
      <c r="B304" s="146" t="s">
        <v>4</v>
      </c>
      <c r="C304" s="64">
        <v>150</v>
      </c>
      <c r="D304" s="57">
        <v>200</v>
      </c>
      <c r="E304" s="235">
        <v>0.51</v>
      </c>
      <c r="F304" s="227">
        <v>0.68</v>
      </c>
      <c r="G304" s="31"/>
      <c r="H304" s="32"/>
      <c r="I304" s="235">
        <v>0.21</v>
      </c>
      <c r="J304" s="227">
        <v>0.28</v>
      </c>
      <c r="K304" s="629"/>
      <c r="L304" s="629"/>
      <c r="M304" s="235">
        <v>19.98</v>
      </c>
      <c r="N304" s="227">
        <v>25.3</v>
      </c>
      <c r="O304" s="629"/>
      <c r="P304" s="629"/>
      <c r="Q304" s="237">
        <v>70</v>
      </c>
      <c r="R304" s="228">
        <v>93</v>
      </c>
      <c r="S304" s="656"/>
      <c r="T304" s="656"/>
      <c r="U304" s="656"/>
      <c r="V304" s="656"/>
      <c r="W304" s="42">
        <v>19</v>
      </c>
      <c r="X304" s="43">
        <v>25</v>
      </c>
      <c r="Y304" s="335"/>
    </row>
    <row r="305" spans="1:25" ht="12.75">
      <c r="A305" s="79">
        <v>700</v>
      </c>
      <c r="B305" s="75" t="s">
        <v>14</v>
      </c>
      <c r="C305" s="33">
        <v>40</v>
      </c>
      <c r="D305" s="63">
        <v>50</v>
      </c>
      <c r="E305" s="164">
        <v>3.08</v>
      </c>
      <c r="F305" s="165">
        <v>4</v>
      </c>
      <c r="G305" s="164"/>
      <c r="H305" s="165"/>
      <c r="I305" s="164">
        <v>0.53</v>
      </c>
      <c r="J305" s="165">
        <v>0.66</v>
      </c>
      <c r="K305" s="611"/>
      <c r="L305" s="611"/>
      <c r="M305" s="164">
        <v>15.08</v>
      </c>
      <c r="N305" s="165">
        <v>18.85</v>
      </c>
      <c r="O305" s="611"/>
      <c r="P305" s="611"/>
      <c r="Q305" s="166">
        <v>80</v>
      </c>
      <c r="R305" s="167">
        <v>100</v>
      </c>
      <c r="S305" s="648"/>
      <c r="T305" s="648"/>
      <c r="U305" s="648"/>
      <c r="V305" s="648"/>
      <c r="W305" s="302"/>
      <c r="X305" s="173"/>
      <c r="Y305" s="335"/>
    </row>
    <row r="306" spans="1:25" ht="13.5" thickBot="1">
      <c r="A306" s="81"/>
      <c r="B306" s="144"/>
      <c r="C306" s="712" t="s">
        <v>6</v>
      </c>
      <c r="D306" s="695"/>
      <c r="E306" s="151">
        <f aca="true" t="shared" si="49" ref="E306:X306">SUM(E300:E305)</f>
        <v>15.129999999999999</v>
      </c>
      <c r="F306" s="152">
        <f t="shared" si="49"/>
        <v>19.22</v>
      </c>
      <c r="G306" s="202">
        <f t="shared" si="49"/>
        <v>7.24</v>
      </c>
      <c r="H306" s="206">
        <f t="shared" si="49"/>
        <v>8.6</v>
      </c>
      <c r="I306" s="151">
        <f t="shared" si="49"/>
        <v>16.07</v>
      </c>
      <c r="J306" s="152">
        <f t="shared" si="49"/>
        <v>20.560000000000002</v>
      </c>
      <c r="K306" s="617"/>
      <c r="L306" s="617"/>
      <c r="M306" s="202">
        <f t="shared" si="49"/>
        <v>63.83</v>
      </c>
      <c r="N306" s="266">
        <f>SUM(N300:N305)</f>
        <v>82.19999999999999</v>
      </c>
      <c r="O306" s="316"/>
      <c r="P306" s="316"/>
      <c r="Q306" s="151">
        <f t="shared" si="49"/>
        <v>494</v>
      </c>
      <c r="R306" s="152">
        <f t="shared" si="49"/>
        <v>637</v>
      </c>
      <c r="S306" s="617"/>
      <c r="T306" s="617"/>
      <c r="U306" s="617"/>
      <c r="V306" s="617"/>
      <c r="W306" s="151">
        <f t="shared" si="49"/>
        <v>31.57</v>
      </c>
      <c r="X306" s="152">
        <f t="shared" si="49"/>
        <v>42.97</v>
      </c>
      <c r="Y306" s="336">
        <f>AVERAGE(Q306:R306)</f>
        <v>565.5</v>
      </c>
    </row>
    <row r="307" spans="1:25" ht="15.75">
      <c r="A307" s="84"/>
      <c r="B307" s="181" t="s">
        <v>54</v>
      </c>
      <c r="C307" s="128"/>
      <c r="D307" s="129"/>
      <c r="E307" s="242"/>
      <c r="F307" s="155"/>
      <c r="G307" s="156"/>
      <c r="H307" s="155"/>
      <c r="I307" s="156"/>
      <c r="J307" s="155"/>
      <c r="K307" s="618"/>
      <c r="L307" s="618"/>
      <c r="M307" s="156"/>
      <c r="N307" s="155"/>
      <c r="O307" s="618"/>
      <c r="P307" s="618"/>
      <c r="Q307" s="156"/>
      <c r="R307" s="149"/>
      <c r="S307" s="513"/>
      <c r="T307" s="513"/>
      <c r="U307" s="513"/>
      <c r="V307" s="513"/>
      <c r="W307" s="148"/>
      <c r="X307" s="158"/>
      <c r="Y307" s="335"/>
    </row>
    <row r="308" spans="1:25" ht="12.75">
      <c r="A308" s="79">
        <v>401</v>
      </c>
      <c r="B308" s="199" t="s">
        <v>82</v>
      </c>
      <c r="C308" s="33">
        <v>150</v>
      </c>
      <c r="D308" s="44">
        <v>180</v>
      </c>
      <c r="E308" s="107">
        <v>4.05</v>
      </c>
      <c r="F308" s="108">
        <v>4.86</v>
      </c>
      <c r="G308" s="201">
        <v>4.05</v>
      </c>
      <c r="H308" s="215">
        <v>4.86</v>
      </c>
      <c r="I308" s="107">
        <v>4.75</v>
      </c>
      <c r="J308" s="108">
        <v>5.76</v>
      </c>
      <c r="K308" s="261"/>
      <c r="L308" s="261"/>
      <c r="M308" s="201">
        <v>11.2</v>
      </c>
      <c r="N308" s="215">
        <v>13.44</v>
      </c>
      <c r="O308" s="261"/>
      <c r="P308" s="261"/>
      <c r="Q308" s="111">
        <v>95</v>
      </c>
      <c r="R308" s="150">
        <v>114</v>
      </c>
      <c r="S308" s="647"/>
      <c r="T308" s="647"/>
      <c r="U308" s="647"/>
      <c r="V308" s="647"/>
      <c r="W308" s="196">
        <v>1.35</v>
      </c>
      <c r="X308" s="150">
        <v>1.62</v>
      </c>
      <c r="Y308" s="335"/>
    </row>
    <row r="309" spans="1:25" ht="12.75">
      <c r="A309" s="79"/>
      <c r="B309" s="20" t="s">
        <v>160</v>
      </c>
      <c r="C309" s="64"/>
      <c r="D309" s="57">
        <v>10</v>
      </c>
      <c r="E309" s="31"/>
      <c r="F309" s="32">
        <v>0.32</v>
      </c>
      <c r="G309" s="31"/>
      <c r="H309" s="32">
        <v>0.2</v>
      </c>
      <c r="I309" s="31"/>
      <c r="J309" s="32">
        <v>0.28</v>
      </c>
      <c r="K309" s="607"/>
      <c r="L309" s="607"/>
      <c r="M309" s="31"/>
      <c r="N309" s="32">
        <v>8.11</v>
      </c>
      <c r="O309" s="607"/>
      <c r="P309" s="607"/>
      <c r="Q309" s="42"/>
      <c r="R309" s="43">
        <v>34</v>
      </c>
      <c r="S309" s="645"/>
      <c r="T309" s="645"/>
      <c r="U309" s="645"/>
      <c r="V309" s="645"/>
      <c r="W309" s="42"/>
      <c r="X309" s="43"/>
      <c r="Y309" s="335"/>
    </row>
    <row r="310" spans="1:25" ht="12.75">
      <c r="A310" s="79"/>
      <c r="B310" s="75" t="s">
        <v>157</v>
      </c>
      <c r="C310" s="349">
        <v>50</v>
      </c>
      <c r="D310" s="44">
        <v>60</v>
      </c>
      <c r="E310" s="31">
        <v>0.21</v>
      </c>
      <c r="F310" s="32">
        <v>0.25</v>
      </c>
      <c r="G310" s="31"/>
      <c r="H310" s="32"/>
      <c r="I310" s="36">
        <v>0.16</v>
      </c>
      <c r="J310" s="48">
        <v>0.19</v>
      </c>
      <c r="K310" s="467"/>
      <c r="L310" s="467"/>
      <c r="M310" s="36">
        <v>5.72</v>
      </c>
      <c r="N310" s="48">
        <v>6.86</v>
      </c>
      <c r="O310" s="467"/>
      <c r="P310" s="467"/>
      <c r="Q310" s="36">
        <v>46</v>
      </c>
      <c r="R310" s="48">
        <v>55</v>
      </c>
      <c r="S310" s="467"/>
      <c r="T310" s="467"/>
      <c r="U310" s="467"/>
      <c r="V310" s="467"/>
      <c r="W310" s="42">
        <v>5</v>
      </c>
      <c r="X310" s="43">
        <v>6</v>
      </c>
      <c r="Y310" s="335"/>
    </row>
    <row r="311" spans="1:25" ht="13.5" thickBot="1">
      <c r="A311" s="81"/>
      <c r="B311" s="144"/>
      <c r="C311" s="713" t="s">
        <v>6</v>
      </c>
      <c r="D311" s="714"/>
      <c r="E311" s="272">
        <f aca="true" t="shared" si="50" ref="E311:X311">SUM(E308:E310)</f>
        <v>4.26</v>
      </c>
      <c r="F311" s="273">
        <f t="shared" si="50"/>
        <v>5.430000000000001</v>
      </c>
      <c r="G311" s="272">
        <f t="shared" si="50"/>
        <v>4.05</v>
      </c>
      <c r="H311" s="273">
        <f t="shared" si="50"/>
        <v>5.0600000000000005</v>
      </c>
      <c r="I311" s="272">
        <f t="shared" si="50"/>
        <v>4.91</v>
      </c>
      <c r="J311" s="273">
        <f t="shared" si="50"/>
        <v>6.23</v>
      </c>
      <c r="K311" s="630"/>
      <c r="L311" s="630"/>
      <c r="M311" s="272">
        <f t="shared" si="50"/>
        <v>16.919999999999998</v>
      </c>
      <c r="N311" s="273">
        <f t="shared" si="50"/>
        <v>28.409999999999997</v>
      </c>
      <c r="O311" s="630"/>
      <c r="P311" s="630"/>
      <c r="Q311" s="272">
        <f t="shared" si="50"/>
        <v>141</v>
      </c>
      <c r="R311" s="273">
        <f t="shared" si="50"/>
        <v>203</v>
      </c>
      <c r="S311" s="630"/>
      <c r="T311" s="630"/>
      <c r="U311" s="630"/>
      <c r="V311" s="630"/>
      <c r="W311" s="272">
        <f t="shared" si="50"/>
        <v>6.35</v>
      </c>
      <c r="X311" s="273">
        <f t="shared" si="50"/>
        <v>7.62</v>
      </c>
      <c r="Y311" s="336">
        <f>AVERAGE(Q311:R311)</f>
        <v>172</v>
      </c>
    </row>
    <row r="312" spans="1:25" ht="15.75">
      <c r="A312" s="78"/>
      <c r="B312" s="197" t="s">
        <v>53</v>
      </c>
      <c r="C312" s="128"/>
      <c r="D312" s="129"/>
      <c r="E312" s="242"/>
      <c r="F312" s="155"/>
      <c r="G312" s="156"/>
      <c r="H312" s="155"/>
      <c r="I312" s="156"/>
      <c r="J312" s="155"/>
      <c r="K312" s="618"/>
      <c r="L312" s="618"/>
      <c r="M312" s="156"/>
      <c r="N312" s="155"/>
      <c r="O312" s="618"/>
      <c r="P312" s="618"/>
      <c r="Q312" s="156"/>
      <c r="R312" s="149"/>
      <c r="S312" s="513"/>
      <c r="T312" s="513"/>
      <c r="U312" s="513"/>
      <c r="V312" s="513"/>
      <c r="W312" s="148"/>
      <c r="X312" s="158"/>
      <c r="Y312" s="335"/>
    </row>
    <row r="313" spans="1:25" ht="25.5">
      <c r="A313" s="320">
        <v>33</v>
      </c>
      <c r="B313" s="321" t="s">
        <v>48</v>
      </c>
      <c r="C313" s="322">
        <v>40</v>
      </c>
      <c r="D313" s="323">
        <v>60</v>
      </c>
      <c r="E313" s="175">
        <v>0.6</v>
      </c>
      <c r="F313" s="176">
        <v>0.9</v>
      </c>
      <c r="G313" s="175"/>
      <c r="H313" s="176"/>
      <c r="I313" s="175">
        <v>2.2</v>
      </c>
      <c r="J313" s="176">
        <v>3.2</v>
      </c>
      <c r="K313" s="624"/>
      <c r="L313" s="624"/>
      <c r="M313" s="175">
        <v>4.32</v>
      </c>
      <c r="N313" s="176">
        <v>6.48</v>
      </c>
      <c r="O313" s="624"/>
      <c r="P313" s="624"/>
      <c r="Q313" s="110">
        <v>59</v>
      </c>
      <c r="R313" s="159">
        <v>89</v>
      </c>
      <c r="S313" s="652"/>
      <c r="T313" s="652"/>
      <c r="U313" s="652"/>
      <c r="V313" s="652"/>
      <c r="W313" s="110">
        <v>3.9</v>
      </c>
      <c r="X313" s="159">
        <v>5.85</v>
      </c>
      <c r="Y313" s="335"/>
    </row>
    <row r="314" spans="1:25" ht="12.75">
      <c r="A314" s="79">
        <v>207</v>
      </c>
      <c r="B314" s="146" t="s">
        <v>69</v>
      </c>
      <c r="C314" s="58">
        <v>150</v>
      </c>
      <c r="D314" s="59">
        <v>180</v>
      </c>
      <c r="E314" s="169">
        <v>3.04</v>
      </c>
      <c r="F314" s="168">
        <v>5.95</v>
      </c>
      <c r="G314" s="169">
        <v>1.84</v>
      </c>
      <c r="H314" s="168">
        <v>2.39</v>
      </c>
      <c r="I314" s="169">
        <v>6.78</v>
      </c>
      <c r="J314" s="168">
        <v>8.14</v>
      </c>
      <c r="K314" s="616"/>
      <c r="L314" s="616"/>
      <c r="M314" s="169">
        <v>28.12</v>
      </c>
      <c r="N314" s="168">
        <v>34.42</v>
      </c>
      <c r="O314" s="616"/>
      <c r="P314" s="616"/>
      <c r="Q314" s="169">
        <v>167</v>
      </c>
      <c r="R314" s="168">
        <v>200</v>
      </c>
      <c r="S314" s="616"/>
      <c r="T314" s="616"/>
      <c r="U314" s="616"/>
      <c r="V314" s="616"/>
      <c r="W314" s="111">
        <v>0.02</v>
      </c>
      <c r="X314" s="150">
        <v>0.036</v>
      </c>
      <c r="Y314" s="335"/>
    </row>
    <row r="315" spans="1:25" ht="12.75">
      <c r="A315" s="79">
        <v>1</v>
      </c>
      <c r="B315" s="188" t="s">
        <v>5</v>
      </c>
      <c r="C315" s="54" t="s">
        <v>78</v>
      </c>
      <c r="D315" s="55" t="s">
        <v>55</v>
      </c>
      <c r="E315" s="201">
        <v>2.35</v>
      </c>
      <c r="F315" s="215">
        <v>3.1</v>
      </c>
      <c r="G315" s="107">
        <v>0.065</v>
      </c>
      <c r="H315" s="108">
        <v>0.04</v>
      </c>
      <c r="I315" s="107">
        <v>3.32</v>
      </c>
      <c r="J315" s="108">
        <v>5.4</v>
      </c>
      <c r="K315" s="261"/>
      <c r="L315" s="261"/>
      <c r="M315" s="201">
        <v>14.84</v>
      </c>
      <c r="N315" s="215">
        <v>19.77</v>
      </c>
      <c r="O315" s="261"/>
      <c r="P315" s="261"/>
      <c r="Q315" s="111">
        <v>95</v>
      </c>
      <c r="R315" s="150">
        <v>115</v>
      </c>
      <c r="S315" s="647"/>
      <c r="T315" s="647"/>
      <c r="U315" s="647"/>
      <c r="V315" s="647"/>
      <c r="W315" s="111"/>
      <c r="X315" s="150"/>
      <c r="Y315" s="335"/>
    </row>
    <row r="316" spans="1:25" ht="12.75">
      <c r="A316" s="359">
        <v>393</v>
      </c>
      <c r="B316" s="224" t="s">
        <v>12</v>
      </c>
      <c r="C316" s="360">
        <v>170</v>
      </c>
      <c r="D316" s="4">
        <v>200</v>
      </c>
      <c r="E316" s="40">
        <v>0.16</v>
      </c>
      <c r="F316" s="41">
        <v>0.19</v>
      </c>
      <c r="G316" s="107"/>
      <c r="H316" s="250"/>
      <c r="I316" s="40">
        <v>0.02</v>
      </c>
      <c r="J316" s="41">
        <v>0.03</v>
      </c>
      <c r="K316" s="293"/>
      <c r="L316" s="293"/>
      <c r="M316" s="40">
        <v>12.82</v>
      </c>
      <c r="N316" s="41">
        <v>15.12</v>
      </c>
      <c r="O316" s="293"/>
      <c r="P316" s="293"/>
      <c r="Q316" s="40">
        <v>52</v>
      </c>
      <c r="R316" s="174">
        <v>61</v>
      </c>
      <c r="S316" s="293"/>
      <c r="T316" s="293"/>
      <c r="U316" s="293"/>
      <c r="V316" s="293"/>
      <c r="W316" s="111">
        <v>2.13</v>
      </c>
      <c r="X316" s="97">
        <v>2.84</v>
      </c>
      <c r="Y316" s="335"/>
    </row>
    <row r="317" spans="1:25" ht="13.5" thickBot="1">
      <c r="A317" s="320"/>
      <c r="B317" s="578"/>
      <c r="C317" s="713" t="s">
        <v>6</v>
      </c>
      <c r="D317" s="714"/>
      <c r="E317" s="296">
        <f aca="true" t="shared" si="51" ref="E317:X317">SUM(E313:E316)</f>
        <v>6.15</v>
      </c>
      <c r="F317" s="573">
        <f t="shared" si="51"/>
        <v>10.14</v>
      </c>
      <c r="G317" s="296">
        <f t="shared" si="51"/>
        <v>1.905</v>
      </c>
      <c r="H317" s="573">
        <f t="shared" si="51"/>
        <v>2.43</v>
      </c>
      <c r="I317" s="296">
        <f t="shared" si="51"/>
        <v>12.32</v>
      </c>
      <c r="J317" s="573">
        <f t="shared" si="51"/>
        <v>16.770000000000003</v>
      </c>
      <c r="K317" s="527"/>
      <c r="L317" s="527"/>
      <c r="M317" s="296">
        <f t="shared" si="51"/>
        <v>60.1</v>
      </c>
      <c r="N317" s="573">
        <f t="shared" si="51"/>
        <v>75.79</v>
      </c>
      <c r="O317" s="527"/>
      <c r="P317" s="527"/>
      <c r="Q317" s="574">
        <f t="shared" si="51"/>
        <v>373</v>
      </c>
      <c r="R317" s="575">
        <f t="shared" si="51"/>
        <v>465</v>
      </c>
      <c r="S317" s="596"/>
      <c r="T317" s="596"/>
      <c r="U317" s="596"/>
      <c r="V317" s="596"/>
      <c r="W317" s="296">
        <f t="shared" si="51"/>
        <v>6.05</v>
      </c>
      <c r="X317" s="573">
        <f t="shared" si="51"/>
        <v>8.725999999999999</v>
      </c>
      <c r="Y317" s="338">
        <f>AVERAGE(Q317:R317)</f>
        <v>419</v>
      </c>
    </row>
    <row r="318" spans="1:25" ht="13.5" thickBot="1">
      <c r="A318" s="576"/>
      <c r="B318" s="579"/>
      <c r="C318" s="715" t="s">
        <v>15</v>
      </c>
      <c r="D318" s="716"/>
      <c r="E318" s="538">
        <f aca="true" t="shared" si="52" ref="E318:X318">SUM(E295+E298+E306+E311+E317)</f>
        <v>42.94</v>
      </c>
      <c r="F318" s="539">
        <f t="shared" si="52"/>
        <v>56.38</v>
      </c>
      <c r="G318" s="538">
        <f t="shared" si="52"/>
        <v>26.504</v>
      </c>
      <c r="H318" s="539">
        <f t="shared" si="52"/>
        <v>31.560000000000002</v>
      </c>
      <c r="I318" s="538">
        <f t="shared" si="52"/>
        <v>48.23</v>
      </c>
      <c r="J318" s="539">
        <f t="shared" si="52"/>
        <v>61.86000000000001</v>
      </c>
      <c r="K318" s="621"/>
      <c r="L318" s="621"/>
      <c r="M318" s="538">
        <f t="shared" si="52"/>
        <v>208.70999999999998</v>
      </c>
      <c r="N318" s="539">
        <f t="shared" si="52"/>
        <v>268.89</v>
      </c>
      <c r="O318" s="621"/>
      <c r="P318" s="621"/>
      <c r="Q318" s="540">
        <f t="shared" si="52"/>
        <v>1446</v>
      </c>
      <c r="R318" s="541">
        <f t="shared" si="52"/>
        <v>1833</v>
      </c>
      <c r="S318" s="653"/>
      <c r="T318" s="653"/>
      <c r="U318" s="653"/>
      <c r="V318" s="653"/>
      <c r="W318" s="538">
        <f t="shared" si="52"/>
        <v>54.559999999999995</v>
      </c>
      <c r="X318" s="542">
        <f t="shared" si="52"/>
        <v>70.806</v>
      </c>
      <c r="Y318" s="338">
        <f>AVERAGE(Q318:R318)</f>
        <v>1639.5</v>
      </c>
    </row>
    <row r="319" spans="1:25" ht="13.5" thickBot="1">
      <c r="A319" s="741"/>
      <c r="B319" s="687"/>
      <c r="C319" s="687"/>
      <c r="D319" s="687"/>
      <c r="E319" s="687"/>
      <c r="F319" s="687"/>
      <c r="G319" s="687"/>
      <c r="H319" s="687"/>
      <c r="I319" s="687"/>
      <c r="J319" s="687"/>
      <c r="K319" s="687"/>
      <c r="L319" s="687"/>
      <c r="M319" s="687"/>
      <c r="N319" s="687"/>
      <c r="O319" s="687"/>
      <c r="P319" s="687"/>
      <c r="Q319" s="687"/>
      <c r="R319" s="687"/>
      <c r="S319" s="687"/>
      <c r="T319" s="687"/>
      <c r="U319" s="687"/>
      <c r="V319" s="687"/>
      <c r="W319" s="687"/>
      <c r="X319" s="742"/>
      <c r="Y319" s="335"/>
    </row>
    <row r="320" spans="1:25" ht="12.75">
      <c r="A320" s="86"/>
      <c r="B320" s="689" t="s">
        <v>26</v>
      </c>
      <c r="C320" s="690"/>
      <c r="D320" s="691"/>
      <c r="E320" s="667">
        <v>45</v>
      </c>
      <c r="F320" s="667">
        <v>50</v>
      </c>
      <c r="G320" s="667">
        <v>0.8</v>
      </c>
      <c r="H320" s="667">
        <v>0.9</v>
      </c>
      <c r="I320" s="667">
        <v>0.9</v>
      </c>
      <c r="J320" s="667">
        <v>1</v>
      </c>
      <c r="K320" s="667">
        <v>450</v>
      </c>
      <c r="L320" s="668">
        <v>500</v>
      </c>
      <c r="M320" s="667">
        <v>10</v>
      </c>
      <c r="N320" s="668">
        <v>10</v>
      </c>
      <c r="O320" s="668">
        <v>800</v>
      </c>
      <c r="P320" s="669">
        <v>900</v>
      </c>
      <c r="Q320" s="668">
        <v>700</v>
      </c>
      <c r="R320" s="669">
        <v>800</v>
      </c>
      <c r="S320" s="667">
        <v>80</v>
      </c>
      <c r="T320" s="667">
        <v>200</v>
      </c>
      <c r="U320" s="667">
        <v>10</v>
      </c>
      <c r="V320" s="667">
        <v>10</v>
      </c>
      <c r="W320" s="669">
        <v>1.4</v>
      </c>
      <c r="X320" s="670">
        <v>2</v>
      </c>
      <c r="Y320" s="335"/>
    </row>
    <row r="321" spans="1:25" ht="13.5" thickBot="1">
      <c r="A321" s="92"/>
      <c r="B321" s="93" t="s">
        <v>28</v>
      </c>
      <c r="C321" s="177">
        <v>100</v>
      </c>
      <c r="D321" s="178"/>
      <c r="E321" s="561">
        <f>E318*C321/E320-C321</f>
        <v>-4.577777777777783</v>
      </c>
      <c r="F321" s="561">
        <f>F318*C321/F320-C321</f>
        <v>12.760000000000005</v>
      </c>
      <c r="G321" s="561">
        <f>G318*C321/G320-C321</f>
        <v>3213</v>
      </c>
      <c r="H321" s="561">
        <f>H318*C321/H320-C321</f>
        <v>3406.6666666666665</v>
      </c>
      <c r="I321" s="561">
        <f>I318*C321/I320-C321</f>
        <v>5258.888888888889</v>
      </c>
      <c r="J321" s="561">
        <f>J318*C321/J320-C321</f>
        <v>6086.000000000001</v>
      </c>
      <c r="K321" s="561"/>
      <c r="L321" s="561"/>
      <c r="M321" s="561">
        <f>M318*C321/M320-C321</f>
        <v>1987.0999999999995</v>
      </c>
      <c r="N321" s="562">
        <f>N318*C321/N320-C321</f>
        <v>2588.9</v>
      </c>
      <c r="O321" s="562"/>
      <c r="P321" s="562"/>
      <c r="Q321" s="561">
        <f>Q318*C321/Q320-C321</f>
        <v>106.57142857142858</v>
      </c>
      <c r="R321" s="561">
        <f>R318*C321/R320-C321</f>
        <v>129.125</v>
      </c>
      <c r="S321" s="561"/>
      <c r="T321" s="561"/>
      <c r="U321" s="561"/>
      <c r="V321" s="561"/>
      <c r="W321" s="561">
        <f>W318*C321/W320-C321</f>
        <v>3797.142857142857</v>
      </c>
      <c r="X321" s="563">
        <f>X318*C321/X320-C321</f>
        <v>3440.2999999999997</v>
      </c>
      <c r="Y321" s="335"/>
    </row>
    <row r="336" spans="2:24" ht="16.5" thickBot="1">
      <c r="B336" s="5"/>
      <c r="C336" s="5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</row>
    <row r="337" spans="1:24" ht="77.25" thickBot="1">
      <c r="A337" s="83" t="s">
        <v>88</v>
      </c>
      <c r="B337" s="82" t="s">
        <v>22</v>
      </c>
      <c r="C337" s="725" t="s">
        <v>23</v>
      </c>
      <c r="D337" s="720"/>
      <c r="E337" s="725" t="s">
        <v>24</v>
      </c>
      <c r="F337" s="726"/>
      <c r="G337" s="726"/>
      <c r="H337" s="726"/>
      <c r="I337" s="726"/>
      <c r="J337" s="726"/>
      <c r="K337" s="726"/>
      <c r="L337" s="726"/>
      <c r="M337" s="726"/>
      <c r="N337" s="704"/>
      <c r="O337" s="378"/>
      <c r="P337" s="378"/>
      <c r="Q337" s="696" t="s">
        <v>25</v>
      </c>
      <c r="R337" s="697"/>
      <c r="S337" s="650"/>
      <c r="T337" s="650"/>
      <c r="U337" s="650"/>
      <c r="V337" s="650"/>
      <c r="W337" s="727" t="s">
        <v>50</v>
      </c>
      <c r="X337" s="728"/>
    </row>
    <row r="338" spans="1:25" ht="13.5" thickBot="1">
      <c r="A338" s="674" t="s">
        <v>117</v>
      </c>
      <c r="B338" s="675"/>
      <c r="C338" s="721"/>
      <c r="D338" s="722"/>
      <c r="E338" s="733" t="s">
        <v>8</v>
      </c>
      <c r="F338" s="734"/>
      <c r="G338" s="734"/>
      <c r="H338" s="735"/>
      <c r="I338" s="736" t="s">
        <v>9</v>
      </c>
      <c r="J338" s="737"/>
      <c r="K338" s="604"/>
      <c r="L338" s="604"/>
      <c r="M338" s="736" t="s">
        <v>10</v>
      </c>
      <c r="N338" s="737"/>
      <c r="O338" s="641"/>
      <c r="P338" s="641"/>
      <c r="Q338" s="698"/>
      <c r="R338" s="688"/>
      <c r="S338" s="382"/>
      <c r="T338" s="382"/>
      <c r="U338" s="382"/>
      <c r="V338" s="382"/>
      <c r="W338" s="729"/>
      <c r="X338" s="730"/>
      <c r="Y338" s="335"/>
    </row>
    <row r="339" spans="1:25" ht="13.5" thickBot="1">
      <c r="A339" s="676"/>
      <c r="B339" s="677"/>
      <c r="C339" s="723"/>
      <c r="D339" s="724"/>
      <c r="E339" s="703" t="s">
        <v>29</v>
      </c>
      <c r="F339" s="704"/>
      <c r="G339" s="705" t="s">
        <v>30</v>
      </c>
      <c r="H339" s="706"/>
      <c r="I339" s="738"/>
      <c r="J339" s="706"/>
      <c r="K339" s="614"/>
      <c r="L339" s="614"/>
      <c r="M339" s="739"/>
      <c r="N339" s="740"/>
      <c r="O339" s="641"/>
      <c r="P339" s="641"/>
      <c r="Q339" s="699"/>
      <c r="R339" s="700"/>
      <c r="S339" s="537"/>
      <c r="T339" s="537"/>
      <c r="U339" s="537"/>
      <c r="V339" s="537"/>
      <c r="W339" s="731"/>
      <c r="X339" s="732"/>
      <c r="Y339" s="335"/>
    </row>
    <row r="340" spans="1:25" ht="16.5" thickBot="1">
      <c r="A340" s="77"/>
      <c r="B340" s="283" t="s">
        <v>0</v>
      </c>
      <c r="C340" s="282" t="s">
        <v>86</v>
      </c>
      <c r="D340" s="281" t="s">
        <v>87</v>
      </c>
      <c r="E340" s="280" t="s">
        <v>86</v>
      </c>
      <c r="F340" s="284" t="s">
        <v>87</v>
      </c>
      <c r="G340" s="282" t="s">
        <v>86</v>
      </c>
      <c r="H340" s="281" t="s">
        <v>87</v>
      </c>
      <c r="I340" s="280" t="s">
        <v>86</v>
      </c>
      <c r="J340" s="284" t="s">
        <v>87</v>
      </c>
      <c r="K340" s="428"/>
      <c r="L340" s="428"/>
      <c r="M340" s="282" t="s">
        <v>86</v>
      </c>
      <c r="N340" s="281" t="s">
        <v>87</v>
      </c>
      <c r="O340" s="428"/>
      <c r="P340" s="428"/>
      <c r="Q340" s="280" t="s">
        <v>86</v>
      </c>
      <c r="R340" s="284" t="s">
        <v>87</v>
      </c>
      <c r="S340" s="428"/>
      <c r="T340" s="428"/>
      <c r="U340" s="428"/>
      <c r="V340" s="428"/>
      <c r="W340" s="282" t="s">
        <v>86</v>
      </c>
      <c r="X340" s="281" t="s">
        <v>87</v>
      </c>
      <c r="Y340" s="335"/>
    </row>
    <row r="341" spans="1:25" ht="12.75">
      <c r="A341" s="80" t="s">
        <v>70</v>
      </c>
      <c r="B341" s="76" t="s">
        <v>41</v>
      </c>
      <c r="C341" s="306">
        <v>150</v>
      </c>
      <c r="D341" s="66">
        <v>200</v>
      </c>
      <c r="E341" s="251">
        <v>4.5</v>
      </c>
      <c r="F341" s="252">
        <v>6</v>
      </c>
      <c r="G341" s="169">
        <v>3.53</v>
      </c>
      <c r="H341" s="168">
        <v>3.68</v>
      </c>
      <c r="I341" s="251">
        <v>4.56</v>
      </c>
      <c r="J341" s="252">
        <v>6.08</v>
      </c>
      <c r="K341" s="619"/>
      <c r="L341" s="619"/>
      <c r="M341" s="160">
        <v>23.31</v>
      </c>
      <c r="N341" s="161">
        <v>31.08</v>
      </c>
      <c r="O341" s="619"/>
      <c r="P341" s="619"/>
      <c r="Q341" s="254">
        <v>145</v>
      </c>
      <c r="R341" s="255">
        <v>193</v>
      </c>
      <c r="S341" s="536"/>
      <c r="T341" s="536"/>
      <c r="U341" s="536"/>
      <c r="V341" s="536"/>
      <c r="W341" s="111">
        <v>1.03</v>
      </c>
      <c r="X341" s="150">
        <v>1.23</v>
      </c>
      <c r="Y341" s="335"/>
    </row>
    <row r="342" spans="1:25" ht="12.75">
      <c r="A342" s="79">
        <v>701</v>
      </c>
      <c r="B342" s="74" t="s">
        <v>33</v>
      </c>
      <c r="C342" s="56">
        <v>30</v>
      </c>
      <c r="D342" s="57">
        <v>40</v>
      </c>
      <c r="E342" s="201">
        <v>2.28</v>
      </c>
      <c r="F342" s="108">
        <v>3.04</v>
      </c>
      <c r="G342" s="107">
        <v>0.039</v>
      </c>
      <c r="H342" s="108"/>
      <c r="I342" s="107">
        <v>0.24</v>
      </c>
      <c r="J342" s="108">
        <v>0.36</v>
      </c>
      <c r="K342" s="261"/>
      <c r="L342" s="261"/>
      <c r="M342" s="107">
        <v>14.76</v>
      </c>
      <c r="N342" s="108">
        <v>20.01</v>
      </c>
      <c r="O342" s="261"/>
      <c r="P342" s="261"/>
      <c r="Q342" s="111">
        <v>67</v>
      </c>
      <c r="R342" s="150">
        <v>89</v>
      </c>
      <c r="S342" s="647"/>
      <c r="T342" s="647"/>
      <c r="U342" s="647"/>
      <c r="V342" s="647"/>
      <c r="W342" s="111"/>
      <c r="X342" s="259"/>
      <c r="Y342" s="335"/>
    </row>
    <row r="343" spans="1:25" ht="12.75">
      <c r="A343" s="79">
        <v>394</v>
      </c>
      <c r="B343" s="85" t="s">
        <v>16</v>
      </c>
      <c r="C343" s="67">
        <v>170</v>
      </c>
      <c r="D343" s="57">
        <v>200</v>
      </c>
      <c r="E343" s="107">
        <v>3.94</v>
      </c>
      <c r="F343" s="108">
        <v>4.64</v>
      </c>
      <c r="G343" s="107">
        <v>2.42</v>
      </c>
      <c r="H343" s="108">
        <v>3.27</v>
      </c>
      <c r="I343" s="107">
        <v>4.35</v>
      </c>
      <c r="J343" s="108">
        <v>5.12</v>
      </c>
      <c r="K343" s="261"/>
      <c r="L343" s="261"/>
      <c r="M343" s="107">
        <v>15.63</v>
      </c>
      <c r="N343" s="108">
        <v>17.26</v>
      </c>
      <c r="O343" s="261"/>
      <c r="P343" s="261"/>
      <c r="Q343" s="111">
        <v>88</v>
      </c>
      <c r="R343" s="150">
        <v>103</v>
      </c>
      <c r="S343" s="647"/>
      <c r="T343" s="647"/>
      <c r="U343" s="647"/>
      <c r="V343" s="647"/>
      <c r="W343" s="111">
        <v>0.19</v>
      </c>
      <c r="X343" s="150">
        <v>0.8</v>
      </c>
      <c r="Y343" s="335"/>
    </row>
    <row r="344" spans="1:25" ht="13.5" thickBot="1">
      <c r="A344" s="81"/>
      <c r="B344" s="144"/>
      <c r="C344" s="712" t="s">
        <v>6</v>
      </c>
      <c r="D344" s="695"/>
      <c r="E344" s="202">
        <f aca="true" t="shared" si="53" ref="E344:X344">SUM(E341:E343)</f>
        <v>10.719999999999999</v>
      </c>
      <c r="F344" s="206">
        <f t="shared" si="53"/>
        <v>13.68</v>
      </c>
      <c r="G344" s="151">
        <f t="shared" si="53"/>
        <v>5.989</v>
      </c>
      <c r="H344" s="152">
        <f t="shared" si="53"/>
        <v>6.95</v>
      </c>
      <c r="I344" s="202">
        <f t="shared" si="53"/>
        <v>9.149999999999999</v>
      </c>
      <c r="J344" s="206">
        <f t="shared" si="53"/>
        <v>11.56</v>
      </c>
      <c r="K344" s="617"/>
      <c r="L344" s="617"/>
      <c r="M344" s="151">
        <f t="shared" si="53"/>
        <v>53.7</v>
      </c>
      <c r="N344" s="152">
        <f t="shared" si="53"/>
        <v>68.35000000000001</v>
      </c>
      <c r="O344" s="617"/>
      <c r="P344" s="617"/>
      <c r="Q344" s="202">
        <f t="shared" si="53"/>
        <v>300</v>
      </c>
      <c r="R344" s="206">
        <f t="shared" si="53"/>
        <v>385</v>
      </c>
      <c r="S344" s="617"/>
      <c r="T344" s="617"/>
      <c r="U344" s="617"/>
      <c r="V344" s="617"/>
      <c r="W344" s="151">
        <f t="shared" si="53"/>
        <v>1.22</v>
      </c>
      <c r="X344" s="153">
        <f t="shared" si="53"/>
        <v>2.0300000000000002</v>
      </c>
      <c r="Y344" s="336">
        <f>AVERAGE(Q344:R344)</f>
        <v>342.5</v>
      </c>
    </row>
    <row r="345" spans="1:25" ht="15.75">
      <c r="A345" s="84"/>
      <c r="B345" s="181" t="s">
        <v>1</v>
      </c>
      <c r="C345" s="128"/>
      <c r="D345" s="129"/>
      <c r="E345" s="242"/>
      <c r="F345" s="155" t="s">
        <v>7</v>
      </c>
      <c r="G345" s="156"/>
      <c r="H345" s="155"/>
      <c r="I345" s="156"/>
      <c r="J345" s="155"/>
      <c r="K345" s="618"/>
      <c r="L345" s="618"/>
      <c r="M345" s="156"/>
      <c r="N345" s="155" t="s">
        <v>7</v>
      </c>
      <c r="O345" s="618"/>
      <c r="P345" s="618"/>
      <c r="Q345" s="156"/>
      <c r="R345" s="243"/>
      <c r="S345" s="654"/>
      <c r="T345" s="654"/>
      <c r="U345" s="654"/>
      <c r="V345" s="654"/>
      <c r="W345" s="242"/>
      <c r="X345" s="158"/>
      <c r="Y345" s="335"/>
    </row>
    <row r="346" spans="1:25" ht="12.75">
      <c r="A346" s="79" t="s">
        <v>161</v>
      </c>
      <c r="B346" s="75" t="s">
        <v>181</v>
      </c>
      <c r="C346" s="33">
        <v>180</v>
      </c>
      <c r="D346" s="57">
        <v>180</v>
      </c>
      <c r="E346" s="31">
        <v>0.58</v>
      </c>
      <c r="F346" s="32">
        <v>0.58</v>
      </c>
      <c r="G346" s="31"/>
      <c r="H346" s="32"/>
      <c r="I346" s="31">
        <v>0.41</v>
      </c>
      <c r="J346" s="32">
        <v>0.41</v>
      </c>
      <c r="K346" s="607"/>
      <c r="L346" s="607"/>
      <c r="M346" s="31">
        <v>20.26</v>
      </c>
      <c r="N346" s="32">
        <v>22.26</v>
      </c>
      <c r="O346" s="607"/>
      <c r="P346" s="607"/>
      <c r="Q346" s="42">
        <v>79</v>
      </c>
      <c r="R346" s="43">
        <v>79</v>
      </c>
      <c r="S346" s="645"/>
      <c r="T346" s="645"/>
      <c r="U346" s="645"/>
      <c r="V346" s="645"/>
      <c r="W346" s="42">
        <v>7.6</v>
      </c>
      <c r="X346" s="43">
        <v>7.7</v>
      </c>
      <c r="Y346" s="335"/>
    </row>
    <row r="347" spans="1:25" ht="13.5" thickBot="1">
      <c r="A347" s="81"/>
      <c r="B347" s="144"/>
      <c r="C347" s="712" t="s">
        <v>6</v>
      </c>
      <c r="D347" s="695"/>
      <c r="E347" s="151">
        <f>SUM(E346:E346)</f>
        <v>0.58</v>
      </c>
      <c r="F347" s="202">
        <f>SUM(F346:F346)</f>
        <v>0.58</v>
      </c>
      <c r="G347" s="151"/>
      <c r="H347" s="152"/>
      <c r="I347" s="151">
        <f aca="true" t="shared" si="54" ref="I347:X347">SUM(I346:I346)</f>
        <v>0.41</v>
      </c>
      <c r="J347" s="202">
        <f t="shared" si="54"/>
        <v>0.41</v>
      </c>
      <c r="K347" s="202"/>
      <c r="L347" s="202"/>
      <c r="M347" s="151">
        <f t="shared" si="54"/>
        <v>20.26</v>
      </c>
      <c r="N347" s="202">
        <f t="shared" si="54"/>
        <v>22.26</v>
      </c>
      <c r="O347" s="202"/>
      <c r="P347" s="202"/>
      <c r="Q347" s="151">
        <f t="shared" si="54"/>
        <v>79</v>
      </c>
      <c r="R347" s="202">
        <f t="shared" si="54"/>
        <v>79</v>
      </c>
      <c r="S347" s="202"/>
      <c r="T347" s="202"/>
      <c r="U347" s="202"/>
      <c r="V347" s="202"/>
      <c r="W347" s="151">
        <f t="shared" si="54"/>
        <v>7.6</v>
      </c>
      <c r="X347" s="285">
        <f t="shared" si="54"/>
        <v>7.7</v>
      </c>
      <c r="Y347" s="337">
        <f>AVERAGE(Q347:R347)</f>
        <v>79</v>
      </c>
    </row>
    <row r="348" spans="1:25" ht="15.75">
      <c r="A348" s="84"/>
      <c r="B348" s="181" t="s">
        <v>2</v>
      </c>
      <c r="C348" s="128"/>
      <c r="D348" s="129"/>
      <c r="E348" s="242"/>
      <c r="F348" s="155"/>
      <c r="G348" s="207"/>
      <c r="H348" s="210"/>
      <c r="I348" s="156"/>
      <c r="J348" s="155"/>
      <c r="K348" s="618"/>
      <c r="L348" s="618"/>
      <c r="M348" s="207"/>
      <c r="N348" s="210"/>
      <c r="O348" s="618"/>
      <c r="P348" s="618"/>
      <c r="Q348" s="156"/>
      <c r="R348" s="149"/>
      <c r="S348" s="513"/>
      <c r="T348" s="513"/>
      <c r="U348" s="513"/>
      <c r="V348" s="513"/>
      <c r="W348" s="148"/>
      <c r="X348" s="158"/>
      <c r="Y348" s="335"/>
    </row>
    <row r="349" spans="1:25" ht="38.25">
      <c r="A349" s="244">
        <v>48</v>
      </c>
      <c r="B349" s="309" t="s">
        <v>110</v>
      </c>
      <c r="C349" s="306">
        <v>40</v>
      </c>
      <c r="D349" s="308">
        <v>60</v>
      </c>
      <c r="E349" s="160">
        <v>0.9</v>
      </c>
      <c r="F349" s="161">
        <v>1.35</v>
      </c>
      <c r="G349" s="257"/>
      <c r="H349" s="260"/>
      <c r="I349" s="160">
        <v>2.5</v>
      </c>
      <c r="J349" s="161">
        <v>3.6</v>
      </c>
      <c r="K349" s="619"/>
      <c r="L349" s="619"/>
      <c r="M349" s="251">
        <v>2.4</v>
      </c>
      <c r="N349" s="252">
        <v>3.7</v>
      </c>
      <c r="O349" s="619"/>
      <c r="P349" s="619"/>
      <c r="Q349" s="162">
        <v>46</v>
      </c>
      <c r="R349" s="163">
        <v>69</v>
      </c>
      <c r="S349" s="536"/>
      <c r="T349" s="536"/>
      <c r="U349" s="536"/>
      <c r="V349" s="536"/>
      <c r="W349" s="111">
        <v>3.56</v>
      </c>
      <c r="X349" s="150">
        <v>5.34</v>
      </c>
      <c r="Y349" s="335"/>
    </row>
    <row r="350" spans="1:25" ht="25.5">
      <c r="A350" s="79">
        <v>42</v>
      </c>
      <c r="B350" s="146" t="s">
        <v>146</v>
      </c>
      <c r="C350" s="306">
        <v>150</v>
      </c>
      <c r="D350" s="308">
        <v>200</v>
      </c>
      <c r="E350" s="258">
        <v>1.8</v>
      </c>
      <c r="F350" s="259">
        <v>2.4</v>
      </c>
      <c r="G350" s="201">
        <v>1.7</v>
      </c>
      <c r="H350" s="261">
        <v>1.9</v>
      </c>
      <c r="I350" s="258">
        <v>3.6</v>
      </c>
      <c r="J350" s="259">
        <v>4.3</v>
      </c>
      <c r="K350" s="631"/>
      <c r="L350" s="631"/>
      <c r="M350" s="11">
        <v>3.7</v>
      </c>
      <c r="N350" s="263">
        <v>4.9</v>
      </c>
      <c r="O350" s="631"/>
      <c r="P350" s="631"/>
      <c r="Q350" s="258">
        <v>84</v>
      </c>
      <c r="R350" s="264">
        <v>112</v>
      </c>
      <c r="S350" s="631"/>
      <c r="T350" s="631"/>
      <c r="U350" s="631"/>
      <c r="V350" s="631"/>
      <c r="W350" s="111">
        <v>4.26</v>
      </c>
      <c r="X350" s="150">
        <v>5.68</v>
      </c>
      <c r="Y350" s="335"/>
    </row>
    <row r="351" spans="1:25" ht="12.75">
      <c r="A351" s="85">
        <v>289</v>
      </c>
      <c r="B351" s="20" t="s">
        <v>102</v>
      </c>
      <c r="C351" s="60" t="s">
        <v>19</v>
      </c>
      <c r="D351" s="61" t="s">
        <v>44</v>
      </c>
      <c r="E351" s="31">
        <v>3.69</v>
      </c>
      <c r="F351" s="32">
        <v>5.17</v>
      </c>
      <c r="G351" s="31">
        <v>3.3</v>
      </c>
      <c r="H351" s="32">
        <v>4.8</v>
      </c>
      <c r="I351" s="31">
        <v>4.61</v>
      </c>
      <c r="J351" s="32">
        <v>5.7</v>
      </c>
      <c r="K351" s="607"/>
      <c r="L351" s="607"/>
      <c r="M351" s="31">
        <v>5.58</v>
      </c>
      <c r="N351" s="32">
        <v>7.72</v>
      </c>
      <c r="O351" s="607"/>
      <c r="P351" s="607"/>
      <c r="Q351" s="42">
        <v>94</v>
      </c>
      <c r="R351" s="43">
        <v>132</v>
      </c>
      <c r="S351" s="645"/>
      <c r="T351" s="645"/>
      <c r="U351" s="645"/>
      <c r="V351" s="645"/>
      <c r="W351" s="42">
        <v>0.14</v>
      </c>
      <c r="X351" s="97">
        <v>0.19</v>
      </c>
      <c r="Y351" s="335"/>
    </row>
    <row r="352" spans="1:25" ht="12.75">
      <c r="A352" s="85">
        <v>342</v>
      </c>
      <c r="B352" s="187" t="s">
        <v>58</v>
      </c>
      <c r="C352" s="102">
        <v>110</v>
      </c>
      <c r="D352" s="103">
        <v>130</v>
      </c>
      <c r="E352" s="191">
        <v>1.88</v>
      </c>
      <c r="F352" s="192">
        <v>2.44</v>
      </c>
      <c r="G352" s="31">
        <v>1.83</v>
      </c>
      <c r="H352" s="32">
        <v>2.4</v>
      </c>
      <c r="I352" s="191">
        <v>3.85</v>
      </c>
      <c r="J352" s="192">
        <v>4.2</v>
      </c>
      <c r="K352" s="622"/>
      <c r="L352" s="622"/>
      <c r="M352" s="194">
        <v>16.36</v>
      </c>
      <c r="N352" s="195">
        <v>20.36</v>
      </c>
      <c r="O352" s="622"/>
      <c r="P352" s="622"/>
      <c r="Q352" s="166">
        <v>87</v>
      </c>
      <c r="R352" s="167">
        <v>113</v>
      </c>
      <c r="S352" s="648"/>
      <c r="T352" s="648"/>
      <c r="U352" s="648"/>
      <c r="V352" s="648"/>
      <c r="W352" s="42">
        <v>5.7</v>
      </c>
      <c r="X352" s="43">
        <v>8.55</v>
      </c>
      <c r="Y352" s="335"/>
    </row>
    <row r="353" spans="1:25" ht="12.75">
      <c r="A353" s="79">
        <v>378</v>
      </c>
      <c r="B353" s="20" t="s">
        <v>59</v>
      </c>
      <c r="C353" s="102">
        <v>150</v>
      </c>
      <c r="D353" s="103">
        <v>200</v>
      </c>
      <c r="E353" s="31">
        <v>0.075</v>
      </c>
      <c r="F353" s="32">
        <v>0.1</v>
      </c>
      <c r="G353" s="31"/>
      <c r="H353" s="32"/>
      <c r="I353" s="31">
        <v>0.03</v>
      </c>
      <c r="J353" s="32">
        <v>0.04</v>
      </c>
      <c r="K353" s="607"/>
      <c r="L353" s="607"/>
      <c r="M353" s="31">
        <v>19.6</v>
      </c>
      <c r="N353" s="32">
        <v>26.14</v>
      </c>
      <c r="O353" s="607"/>
      <c r="P353" s="607"/>
      <c r="Q353" s="42">
        <v>79</v>
      </c>
      <c r="R353" s="43">
        <v>105</v>
      </c>
      <c r="S353" s="645"/>
      <c r="T353" s="645"/>
      <c r="U353" s="645"/>
      <c r="V353" s="645"/>
      <c r="W353" s="42">
        <v>1.38</v>
      </c>
      <c r="X353" s="43">
        <v>1.84</v>
      </c>
      <c r="Y353" s="335"/>
    </row>
    <row r="354" spans="1:25" ht="12.75">
      <c r="A354" s="79">
        <v>700</v>
      </c>
      <c r="B354" s="75" t="s">
        <v>14</v>
      </c>
      <c r="C354" s="62">
        <v>40</v>
      </c>
      <c r="D354" s="63">
        <v>50</v>
      </c>
      <c r="E354" s="164">
        <v>3.08</v>
      </c>
      <c r="F354" s="165">
        <v>4</v>
      </c>
      <c r="G354" s="164"/>
      <c r="H354" s="165"/>
      <c r="I354" s="164">
        <v>0.53</v>
      </c>
      <c r="J354" s="165">
        <v>0.66</v>
      </c>
      <c r="K354" s="611"/>
      <c r="L354" s="611"/>
      <c r="M354" s="164">
        <v>15.08</v>
      </c>
      <c r="N354" s="165">
        <v>18.85</v>
      </c>
      <c r="O354" s="611"/>
      <c r="P354" s="611"/>
      <c r="Q354" s="166">
        <v>80</v>
      </c>
      <c r="R354" s="167">
        <v>100</v>
      </c>
      <c r="S354" s="648"/>
      <c r="T354" s="648"/>
      <c r="U354" s="648"/>
      <c r="V354" s="648"/>
      <c r="W354" s="302"/>
      <c r="X354" s="173"/>
      <c r="Y354" s="335"/>
    </row>
    <row r="355" spans="1:25" ht="13.5" thickBot="1">
      <c r="A355" s="81"/>
      <c r="B355" s="144"/>
      <c r="C355" s="712" t="s">
        <v>6</v>
      </c>
      <c r="D355" s="695"/>
      <c r="E355" s="151">
        <f aca="true" t="shared" si="55" ref="E355:X355">SUM(E349:E354)</f>
        <v>11.424999999999999</v>
      </c>
      <c r="F355" s="152">
        <f t="shared" si="55"/>
        <v>15.459999999999999</v>
      </c>
      <c r="G355" s="202">
        <f t="shared" si="55"/>
        <v>6.83</v>
      </c>
      <c r="H355" s="206">
        <f t="shared" si="55"/>
        <v>9.1</v>
      </c>
      <c r="I355" s="151">
        <f t="shared" si="55"/>
        <v>15.12</v>
      </c>
      <c r="J355" s="152">
        <f t="shared" si="55"/>
        <v>18.5</v>
      </c>
      <c r="K355" s="617"/>
      <c r="L355" s="617"/>
      <c r="M355" s="202">
        <f t="shared" si="55"/>
        <v>62.72</v>
      </c>
      <c r="N355" s="206">
        <f t="shared" si="55"/>
        <v>81.67</v>
      </c>
      <c r="O355" s="617"/>
      <c r="P355" s="617"/>
      <c r="Q355" s="151">
        <f t="shared" si="55"/>
        <v>470</v>
      </c>
      <c r="R355" s="152">
        <f t="shared" si="55"/>
        <v>631</v>
      </c>
      <c r="S355" s="617"/>
      <c r="T355" s="617"/>
      <c r="U355" s="617"/>
      <c r="V355" s="617"/>
      <c r="W355" s="151">
        <f t="shared" si="55"/>
        <v>15.04</v>
      </c>
      <c r="X355" s="152">
        <f t="shared" si="55"/>
        <v>21.599999999999998</v>
      </c>
      <c r="Y355" s="336">
        <f>AVERAGE(Q355:R355)</f>
        <v>550.5</v>
      </c>
    </row>
    <row r="356" spans="1:25" ht="15.75">
      <c r="A356" s="84"/>
      <c r="B356" s="181" t="s">
        <v>54</v>
      </c>
      <c r="C356" s="128"/>
      <c r="D356" s="129"/>
      <c r="E356" s="242"/>
      <c r="F356" s="155"/>
      <c r="G356" s="207"/>
      <c r="H356" s="155"/>
      <c r="I356" s="156"/>
      <c r="J356" s="155"/>
      <c r="K356" s="618"/>
      <c r="L356" s="618"/>
      <c r="M356" s="207"/>
      <c r="N356" s="155"/>
      <c r="O356" s="618"/>
      <c r="P356" s="618"/>
      <c r="Q356" s="156"/>
      <c r="R356" s="149"/>
      <c r="S356" s="513"/>
      <c r="T356" s="513"/>
      <c r="U356" s="513"/>
      <c r="V356" s="513"/>
      <c r="W356" s="208"/>
      <c r="X356" s="158"/>
      <c r="Y356" s="335"/>
    </row>
    <row r="357" spans="1:25" ht="12.75">
      <c r="A357" s="79"/>
      <c r="B357" s="75" t="s">
        <v>120</v>
      </c>
      <c r="C357" s="33">
        <v>125</v>
      </c>
      <c r="D357" s="44">
        <v>125</v>
      </c>
      <c r="E357" s="107">
        <v>4.35</v>
      </c>
      <c r="F357" s="326">
        <v>4.35</v>
      </c>
      <c r="G357" s="201">
        <v>4.35</v>
      </c>
      <c r="H357" s="201">
        <v>4.35</v>
      </c>
      <c r="I357" s="107">
        <v>4.8</v>
      </c>
      <c r="J357" s="326">
        <v>4.8</v>
      </c>
      <c r="K357" s="261"/>
      <c r="L357" s="261"/>
      <c r="M357" s="261">
        <v>10.6</v>
      </c>
      <c r="N357" s="215">
        <v>10.6</v>
      </c>
      <c r="O357" s="261"/>
      <c r="P357" s="261"/>
      <c r="Q357" s="111">
        <v>100</v>
      </c>
      <c r="R357" s="150">
        <v>100</v>
      </c>
      <c r="S357" s="647"/>
      <c r="T357" s="647"/>
      <c r="U357" s="647"/>
      <c r="V357" s="647"/>
      <c r="W357" s="196"/>
      <c r="X357" s="150"/>
      <c r="Y357" s="335"/>
    </row>
    <row r="358" spans="1:25" ht="12.75">
      <c r="A358" s="80" t="s">
        <v>138</v>
      </c>
      <c r="B358" s="324" t="s">
        <v>137</v>
      </c>
      <c r="C358" s="2">
        <v>60</v>
      </c>
      <c r="D358" s="105">
        <v>70</v>
      </c>
      <c r="E358" s="107">
        <v>3.49</v>
      </c>
      <c r="F358" s="250">
        <v>4.07</v>
      </c>
      <c r="G358" s="246">
        <v>0.08</v>
      </c>
      <c r="H358" s="168">
        <v>0.16</v>
      </c>
      <c r="I358" s="109">
        <v>4.67</v>
      </c>
      <c r="J358" s="250">
        <v>5.45</v>
      </c>
      <c r="K358" s="615"/>
      <c r="L358" s="615"/>
      <c r="M358" s="201">
        <v>12.85</v>
      </c>
      <c r="N358" s="250">
        <v>15.46</v>
      </c>
      <c r="O358" s="615"/>
      <c r="P358" s="615"/>
      <c r="Q358" s="111">
        <v>115</v>
      </c>
      <c r="R358" s="150">
        <v>134</v>
      </c>
      <c r="S358" s="647"/>
      <c r="T358" s="647"/>
      <c r="U358" s="647"/>
      <c r="V358" s="647"/>
      <c r="W358" s="196">
        <v>1.5</v>
      </c>
      <c r="X358" s="150">
        <v>1.75</v>
      </c>
      <c r="Y358" s="335"/>
    </row>
    <row r="359" spans="1:25" ht="12.75">
      <c r="A359" s="348"/>
      <c r="B359" s="20" t="s">
        <v>158</v>
      </c>
      <c r="C359" s="64">
        <v>45</v>
      </c>
      <c r="D359" s="57">
        <v>55</v>
      </c>
      <c r="E359" s="31">
        <v>0.36</v>
      </c>
      <c r="F359" s="32">
        <v>0.44</v>
      </c>
      <c r="G359" s="15">
        <v>0.01</v>
      </c>
      <c r="H359" s="32">
        <v>0.01</v>
      </c>
      <c r="I359" s="31">
        <v>0.09</v>
      </c>
      <c r="J359" s="32">
        <v>0.11</v>
      </c>
      <c r="K359" s="607"/>
      <c r="L359" s="607"/>
      <c r="M359" s="15">
        <v>3.38</v>
      </c>
      <c r="N359" s="32">
        <v>4.13</v>
      </c>
      <c r="O359" s="607"/>
      <c r="P359" s="607"/>
      <c r="Q359" s="42">
        <v>17</v>
      </c>
      <c r="R359" s="43">
        <v>21</v>
      </c>
      <c r="S359" s="645"/>
      <c r="T359" s="645"/>
      <c r="U359" s="645"/>
      <c r="V359" s="645"/>
      <c r="W359" s="193">
        <v>17.1</v>
      </c>
      <c r="X359" s="43">
        <v>20.9</v>
      </c>
      <c r="Y359" s="335"/>
    </row>
    <row r="360" spans="1:25" ht="13.5" thickBot="1">
      <c r="A360" s="81"/>
      <c r="B360" s="144"/>
      <c r="C360" s="755" t="s">
        <v>6</v>
      </c>
      <c r="D360" s="724"/>
      <c r="E360" s="38">
        <f>SUM(E357:E359)</f>
        <v>8.2</v>
      </c>
      <c r="F360" s="583">
        <f aca="true" t="shared" si="56" ref="F360:Q360">SUM(F357:F359)</f>
        <v>8.86</v>
      </c>
      <c r="G360" s="267">
        <f t="shared" si="56"/>
        <v>4.4399999999999995</v>
      </c>
      <c r="H360" s="350">
        <f t="shared" si="56"/>
        <v>4.52</v>
      </c>
      <c r="I360" s="38">
        <f t="shared" si="56"/>
        <v>9.559999999999999</v>
      </c>
      <c r="J360" s="583">
        <f t="shared" si="56"/>
        <v>10.36</v>
      </c>
      <c r="K360" s="613"/>
      <c r="L360" s="613"/>
      <c r="M360" s="267">
        <f t="shared" si="56"/>
        <v>26.83</v>
      </c>
      <c r="N360" s="350">
        <f t="shared" si="56"/>
        <v>30.19</v>
      </c>
      <c r="O360" s="350"/>
      <c r="P360" s="350"/>
      <c r="Q360" s="38">
        <f t="shared" si="56"/>
        <v>232</v>
      </c>
      <c r="R360" s="583">
        <f>SUM(R357:R359)</f>
        <v>255</v>
      </c>
      <c r="S360" s="613"/>
      <c r="T360" s="613"/>
      <c r="U360" s="613"/>
      <c r="V360" s="613"/>
      <c r="W360" s="209">
        <f>SUM(W357:W358)</f>
        <v>1.5</v>
      </c>
      <c r="X360" s="171">
        <f>SUM(X357:X358)</f>
        <v>1.75</v>
      </c>
      <c r="Y360" s="336">
        <f>AVERAGE(Q360:R360)</f>
        <v>243.5</v>
      </c>
    </row>
    <row r="361" spans="1:25" ht="15.75">
      <c r="A361" s="84"/>
      <c r="B361" s="183" t="s">
        <v>53</v>
      </c>
      <c r="C361" s="222"/>
      <c r="D361" s="229"/>
      <c r="E361" s="242"/>
      <c r="F361" s="155"/>
      <c r="G361" s="156"/>
      <c r="H361" s="155"/>
      <c r="I361" s="207"/>
      <c r="J361" s="210"/>
      <c r="K361" s="618"/>
      <c r="L361" s="618"/>
      <c r="M361" s="156"/>
      <c r="N361" s="155"/>
      <c r="O361" s="618"/>
      <c r="P361" s="618"/>
      <c r="Q361" s="207"/>
      <c r="R361" s="149"/>
      <c r="S361" s="513"/>
      <c r="T361" s="513"/>
      <c r="U361" s="513"/>
      <c r="V361" s="513"/>
      <c r="W361" s="148"/>
      <c r="X361" s="158"/>
      <c r="Y361" s="335"/>
    </row>
    <row r="362" spans="1:25" ht="12.75">
      <c r="A362" s="85"/>
      <c r="B362" s="20" t="s">
        <v>93</v>
      </c>
      <c r="C362" s="306" t="s">
        <v>76</v>
      </c>
      <c r="D362" s="308" t="s">
        <v>106</v>
      </c>
      <c r="E362" s="247">
        <v>2.5</v>
      </c>
      <c r="F362" s="253">
        <v>5</v>
      </c>
      <c r="G362" s="109">
        <v>2.5</v>
      </c>
      <c r="H362" s="250">
        <v>5</v>
      </c>
      <c r="I362" s="247">
        <v>2.3</v>
      </c>
      <c r="J362" s="253">
        <v>4.6</v>
      </c>
      <c r="K362" s="615"/>
      <c r="L362" s="615"/>
      <c r="M362" s="109">
        <v>0</v>
      </c>
      <c r="N362" s="250">
        <v>0</v>
      </c>
      <c r="O362" s="615"/>
      <c r="P362" s="615"/>
      <c r="Q362" s="196">
        <v>30</v>
      </c>
      <c r="R362" s="256">
        <v>60</v>
      </c>
      <c r="S362" s="647"/>
      <c r="T362" s="647"/>
      <c r="U362" s="647"/>
      <c r="V362" s="647"/>
      <c r="W362" s="111"/>
      <c r="X362" s="150"/>
      <c r="Y362" s="335"/>
    </row>
    <row r="363" spans="1:25" ht="12.75">
      <c r="A363" s="325"/>
      <c r="B363" s="95" t="s">
        <v>127</v>
      </c>
      <c r="C363" s="98">
        <v>30</v>
      </c>
      <c r="D363" s="106">
        <v>40</v>
      </c>
      <c r="E363" s="107">
        <v>0.24</v>
      </c>
      <c r="F363" s="108">
        <v>0.36</v>
      </c>
      <c r="G363" s="107"/>
      <c r="H363" s="108"/>
      <c r="I363" s="107">
        <v>0.08</v>
      </c>
      <c r="J363" s="108">
        <v>0.12</v>
      </c>
      <c r="K363" s="261"/>
      <c r="L363" s="261"/>
      <c r="M363" s="107">
        <v>1.68</v>
      </c>
      <c r="N363" s="108">
        <v>2.52</v>
      </c>
      <c r="O363" s="261"/>
      <c r="P363" s="261"/>
      <c r="Q363" s="111">
        <v>8</v>
      </c>
      <c r="R363" s="150">
        <v>12</v>
      </c>
      <c r="S363" s="647"/>
      <c r="T363" s="647"/>
      <c r="U363" s="647"/>
      <c r="V363" s="647"/>
      <c r="W363" s="111">
        <v>4.16</v>
      </c>
      <c r="X363" s="150">
        <v>6.24</v>
      </c>
      <c r="Y363" s="335"/>
    </row>
    <row r="364" spans="1:25" ht="12.75">
      <c r="A364" s="303">
        <v>242</v>
      </c>
      <c r="B364" s="96" t="s">
        <v>96</v>
      </c>
      <c r="C364" s="304">
        <v>50</v>
      </c>
      <c r="D364" s="240">
        <v>70</v>
      </c>
      <c r="E364" s="160">
        <v>5.3</v>
      </c>
      <c r="F364" s="287">
        <v>7.43</v>
      </c>
      <c r="G364" s="191">
        <v>5.3</v>
      </c>
      <c r="H364" s="165">
        <v>7.43</v>
      </c>
      <c r="I364" s="251">
        <v>3.74</v>
      </c>
      <c r="J364" s="286">
        <v>5.24</v>
      </c>
      <c r="K364" s="632"/>
      <c r="L364" s="632"/>
      <c r="M364" s="160">
        <v>0.51</v>
      </c>
      <c r="N364" s="287">
        <v>0.71</v>
      </c>
      <c r="O364" s="632"/>
      <c r="P364" s="632"/>
      <c r="Q364" s="254">
        <v>56</v>
      </c>
      <c r="R364" s="18">
        <v>78</v>
      </c>
      <c r="S364" s="509"/>
      <c r="T364" s="509"/>
      <c r="U364" s="509"/>
      <c r="V364" s="509"/>
      <c r="W364" s="111">
        <v>1.1</v>
      </c>
      <c r="X364" s="150">
        <v>1.26</v>
      </c>
      <c r="Y364" s="335"/>
    </row>
    <row r="365" spans="1:25" ht="12.75">
      <c r="A365" s="79">
        <v>321</v>
      </c>
      <c r="B365" s="310" t="s">
        <v>97</v>
      </c>
      <c r="C365" s="58">
        <v>110</v>
      </c>
      <c r="D365" s="311">
        <v>130</v>
      </c>
      <c r="E365" s="194">
        <v>1.35</v>
      </c>
      <c r="F365" s="250">
        <v>1.59</v>
      </c>
      <c r="G365" s="247">
        <v>0.04</v>
      </c>
      <c r="H365" s="253">
        <v>0.06</v>
      </c>
      <c r="I365" s="194">
        <v>3.03</v>
      </c>
      <c r="J365" s="250">
        <v>3.58</v>
      </c>
      <c r="K365" s="622"/>
      <c r="L365" s="622"/>
      <c r="M365" s="262">
        <v>17.31</v>
      </c>
      <c r="N365" s="253">
        <v>20.46</v>
      </c>
      <c r="O365" s="622"/>
      <c r="P365" s="622"/>
      <c r="Q365" s="265">
        <v>115</v>
      </c>
      <c r="R365" s="150">
        <v>136</v>
      </c>
      <c r="S365" s="647"/>
      <c r="T365" s="647"/>
      <c r="U365" s="647"/>
      <c r="V365" s="647"/>
      <c r="W365" s="111">
        <v>1.5</v>
      </c>
      <c r="X365" s="150">
        <v>1.95</v>
      </c>
      <c r="Y365" s="335"/>
    </row>
    <row r="366" spans="1:25" ht="12.75">
      <c r="A366" s="79">
        <v>1</v>
      </c>
      <c r="B366" s="188" t="s">
        <v>5</v>
      </c>
      <c r="C366" s="54" t="s">
        <v>103</v>
      </c>
      <c r="D366" s="55" t="s">
        <v>166</v>
      </c>
      <c r="E366" s="107">
        <v>2.35</v>
      </c>
      <c r="F366" s="108">
        <v>3.1</v>
      </c>
      <c r="G366" s="107">
        <v>0.065</v>
      </c>
      <c r="H366" s="108">
        <v>0.04</v>
      </c>
      <c r="I366" s="107">
        <v>3.32</v>
      </c>
      <c r="J366" s="108">
        <v>5.4</v>
      </c>
      <c r="K366" s="261"/>
      <c r="L366" s="261"/>
      <c r="M366" s="107">
        <v>14.84</v>
      </c>
      <c r="N366" s="108">
        <v>19.77</v>
      </c>
      <c r="O366" s="261"/>
      <c r="P366" s="261"/>
      <c r="Q366" s="111">
        <v>95</v>
      </c>
      <c r="R366" s="150">
        <v>115</v>
      </c>
      <c r="S366" s="647"/>
      <c r="T366" s="647"/>
      <c r="U366" s="647"/>
      <c r="V366" s="647"/>
      <c r="W366" s="111"/>
      <c r="X366" s="150"/>
      <c r="Y366" s="335"/>
    </row>
    <row r="367" spans="1:25" ht="12.75">
      <c r="A367" s="85"/>
      <c r="B367" s="114" t="s">
        <v>89</v>
      </c>
      <c r="C367" s="67">
        <v>170</v>
      </c>
      <c r="D367" s="61">
        <v>200</v>
      </c>
      <c r="E367" s="40">
        <v>0.11</v>
      </c>
      <c r="F367" s="41">
        <v>0.19</v>
      </c>
      <c r="G367" s="107"/>
      <c r="H367" s="108"/>
      <c r="I367" s="40">
        <v>0.06</v>
      </c>
      <c r="J367" s="41">
        <v>0.03</v>
      </c>
      <c r="K367" s="293"/>
      <c r="L367" s="293"/>
      <c r="M367" s="40">
        <v>10.84</v>
      </c>
      <c r="N367" s="41">
        <v>15.12</v>
      </c>
      <c r="O367" s="293"/>
      <c r="P367" s="293"/>
      <c r="Q367" s="40">
        <v>44</v>
      </c>
      <c r="R367" s="174">
        <v>61</v>
      </c>
      <c r="S367" s="293"/>
      <c r="T367" s="293"/>
      <c r="U367" s="293"/>
      <c r="V367" s="293"/>
      <c r="W367" s="111">
        <v>2.36</v>
      </c>
      <c r="X367" s="150">
        <v>3.14</v>
      </c>
      <c r="Y367" s="335"/>
    </row>
    <row r="368" spans="1:25" ht="13.5" thickBot="1">
      <c r="A368" s="320"/>
      <c r="B368" s="320"/>
      <c r="C368" s="753" t="s">
        <v>6</v>
      </c>
      <c r="D368" s="756"/>
      <c r="E368" s="296">
        <f aca="true" t="shared" si="57" ref="E368:X368">SUM(E362:E367)</f>
        <v>11.849999999999998</v>
      </c>
      <c r="F368" s="299">
        <f t="shared" si="57"/>
        <v>17.67</v>
      </c>
      <c r="G368" s="296">
        <f t="shared" si="57"/>
        <v>7.905</v>
      </c>
      <c r="H368" s="299">
        <f t="shared" si="57"/>
        <v>12.53</v>
      </c>
      <c r="I368" s="296">
        <f t="shared" si="57"/>
        <v>12.530000000000001</v>
      </c>
      <c r="J368" s="299">
        <f t="shared" si="57"/>
        <v>18.970000000000002</v>
      </c>
      <c r="K368" s="299"/>
      <c r="L368" s="299"/>
      <c r="M368" s="296">
        <f t="shared" si="57"/>
        <v>45.18000000000001</v>
      </c>
      <c r="N368" s="299">
        <f t="shared" si="57"/>
        <v>58.58</v>
      </c>
      <c r="O368" s="299"/>
      <c r="P368" s="299"/>
      <c r="Q368" s="296">
        <f t="shared" si="57"/>
        <v>348</v>
      </c>
      <c r="R368" s="299">
        <f>SUM(R362:R367)</f>
        <v>462</v>
      </c>
      <c r="S368" s="299"/>
      <c r="T368" s="299"/>
      <c r="U368" s="299"/>
      <c r="V368" s="299"/>
      <c r="W368" s="296">
        <f t="shared" si="57"/>
        <v>9.12</v>
      </c>
      <c r="X368" s="297">
        <f t="shared" si="57"/>
        <v>12.59</v>
      </c>
      <c r="Y368" s="338">
        <f>AVERAGE(Q368:R368)</f>
        <v>405</v>
      </c>
    </row>
    <row r="369" spans="1:25" ht="13.5" thickBot="1">
      <c r="A369" s="576"/>
      <c r="B369" s="577"/>
      <c r="C369" s="754" t="s">
        <v>15</v>
      </c>
      <c r="D369" s="757"/>
      <c r="E369" s="538">
        <f aca="true" t="shared" si="58" ref="E369:X369">SUM(E344+E347+E355+E360+E368)</f>
        <v>42.77499999999999</v>
      </c>
      <c r="F369" s="539">
        <f t="shared" si="58"/>
        <v>56.25</v>
      </c>
      <c r="G369" s="538">
        <f t="shared" si="58"/>
        <v>25.164</v>
      </c>
      <c r="H369" s="539">
        <f t="shared" si="58"/>
        <v>33.1</v>
      </c>
      <c r="I369" s="580">
        <f t="shared" si="58"/>
        <v>46.769999999999996</v>
      </c>
      <c r="J369" s="581">
        <f t="shared" si="58"/>
        <v>59.8</v>
      </c>
      <c r="K369" s="621"/>
      <c r="L369" s="621"/>
      <c r="M369" s="538">
        <f t="shared" si="58"/>
        <v>208.69</v>
      </c>
      <c r="N369" s="539">
        <f t="shared" si="58"/>
        <v>261.05</v>
      </c>
      <c r="O369" s="621"/>
      <c r="P369" s="621"/>
      <c r="Q369" s="582">
        <f t="shared" si="58"/>
        <v>1429</v>
      </c>
      <c r="R369" s="539">
        <f>SUM(R344+R347+R355+R360+R368)</f>
        <v>1812</v>
      </c>
      <c r="S369" s="621"/>
      <c r="T369" s="621"/>
      <c r="U369" s="621"/>
      <c r="V369" s="621"/>
      <c r="W369" s="538">
        <f t="shared" si="58"/>
        <v>34.48</v>
      </c>
      <c r="X369" s="542">
        <f t="shared" si="58"/>
        <v>45.67</v>
      </c>
      <c r="Y369" s="337">
        <f>AVERAGE(Q369:R369)</f>
        <v>1620.5</v>
      </c>
    </row>
    <row r="370" spans="1:25" ht="13.5" thickBot="1">
      <c r="A370" s="686"/>
      <c r="B370" s="687"/>
      <c r="C370" s="687"/>
      <c r="D370" s="687"/>
      <c r="E370" s="687"/>
      <c r="F370" s="687"/>
      <c r="G370" s="687"/>
      <c r="H370" s="687"/>
      <c r="I370" s="687"/>
      <c r="J370" s="687"/>
      <c r="K370" s="687"/>
      <c r="L370" s="687"/>
      <c r="M370" s="687"/>
      <c r="N370" s="687"/>
      <c r="O370" s="687"/>
      <c r="P370" s="687"/>
      <c r="Q370" s="687"/>
      <c r="R370" s="687"/>
      <c r="S370" s="687"/>
      <c r="T370" s="687"/>
      <c r="U370" s="687"/>
      <c r="V370" s="687"/>
      <c r="W370" s="687"/>
      <c r="X370" s="688"/>
      <c r="Y370" s="335"/>
    </row>
    <row r="371" spans="1:25" ht="12.75">
      <c r="A371" s="86"/>
      <c r="B371" s="689" t="s">
        <v>26</v>
      </c>
      <c r="C371" s="690"/>
      <c r="D371" s="691"/>
      <c r="E371" s="87">
        <v>42</v>
      </c>
      <c r="F371" s="87">
        <v>54</v>
      </c>
      <c r="G371" s="87" t="e">
        <f>E371*#REF!/C372</f>
        <v>#REF!</v>
      </c>
      <c r="H371" s="87" t="e">
        <f>F371*#REF!/C372</f>
        <v>#REF!</v>
      </c>
      <c r="I371" s="87">
        <v>47</v>
      </c>
      <c r="J371" s="87">
        <v>60</v>
      </c>
      <c r="K371" s="87"/>
      <c r="L371" s="87"/>
      <c r="M371" s="87">
        <v>203</v>
      </c>
      <c r="N371" s="88">
        <v>261</v>
      </c>
      <c r="O371" s="88"/>
      <c r="P371" s="88"/>
      <c r="Q371" s="89">
        <v>1400</v>
      </c>
      <c r="R371" s="90">
        <v>1800</v>
      </c>
      <c r="S371" s="90"/>
      <c r="T371" s="90"/>
      <c r="U371" s="90"/>
      <c r="V371" s="90"/>
      <c r="W371" s="90">
        <v>45</v>
      </c>
      <c r="X371" s="91">
        <v>50</v>
      </c>
      <c r="Y371" s="335"/>
    </row>
    <row r="372" spans="1:25" ht="13.5" thickBot="1">
      <c r="A372" s="92"/>
      <c r="B372" s="93" t="s">
        <v>28</v>
      </c>
      <c r="C372" s="177">
        <v>100</v>
      </c>
      <c r="D372" s="178"/>
      <c r="E372" s="561">
        <f>E369*C372/E371-C372</f>
        <v>1.8452380952380736</v>
      </c>
      <c r="F372" s="561">
        <f>F369*C372/F371-C372</f>
        <v>4.166666666666671</v>
      </c>
      <c r="G372" s="561" t="e">
        <f>G369*C372/G371-C372</f>
        <v>#REF!</v>
      </c>
      <c r="H372" s="561" t="e">
        <f>H369*C372/H371-C372</f>
        <v>#REF!</v>
      </c>
      <c r="I372" s="179">
        <f>I369*C372/I371-C372</f>
        <v>-0.4893617021276526</v>
      </c>
      <c r="J372" s="561">
        <f>J369*C372/J371-C372</f>
        <v>-0.3333333333333286</v>
      </c>
      <c r="K372" s="561"/>
      <c r="L372" s="561"/>
      <c r="M372" s="561">
        <f>M369*C372/M371-C372</f>
        <v>2.8029556650246263</v>
      </c>
      <c r="N372" s="565">
        <f>N369*C372/N371-C372</f>
        <v>0.0191570881226113</v>
      </c>
      <c r="O372" s="565"/>
      <c r="P372" s="565"/>
      <c r="Q372" s="561">
        <f>Q369*C372/Q371-C372</f>
        <v>2.0714285714285694</v>
      </c>
      <c r="R372" s="561">
        <f>R369*C372/R371-C372</f>
        <v>0.6666666666666714</v>
      </c>
      <c r="S372" s="561"/>
      <c r="T372" s="561"/>
      <c r="U372" s="561"/>
      <c r="V372" s="561"/>
      <c r="W372" s="566">
        <f>W369*C372/W371-C372</f>
        <v>-23.377777777777794</v>
      </c>
      <c r="X372" s="563">
        <f>X369*C372/X371-C372</f>
        <v>-8.659999999999997</v>
      </c>
      <c r="Y372" s="335"/>
    </row>
    <row r="386" spans="1:24" ht="15.75">
      <c r="A386" s="30"/>
      <c r="B386" s="5"/>
      <c r="C386" s="5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</row>
    <row r="387" spans="2:24" ht="16.5" thickBot="1">
      <c r="B387" s="5"/>
      <c r="C387" s="5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</row>
    <row r="388" spans="1:25" ht="48.75" thickBot="1">
      <c r="A388" s="313" t="s">
        <v>111</v>
      </c>
      <c r="B388" s="142" t="s">
        <v>22</v>
      </c>
      <c r="C388" s="725" t="s">
        <v>23</v>
      </c>
      <c r="D388" s="720"/>
      <c r="E388" s="725" t="s">
        <v>24</v>
      </c>
      <c r="F388" s="726"/>
      <c r="G388" s="726"/>
      <c r="H388" s="726"/>
      <c r="I388" s="726"/>
      <c r="J388" s="726"/>
      <c r="K388" s="726"/>
      <c r="L388" s="726"/>
      <c r="M388" s="726"/>
      <c r="N388" s="704"/>
      <c r="O388" s="378"/>
      <c r="P388" s="378"/>
      <c r="Q388" s="696" t="s">
        <v>25</v>
      </c>
      <c r="R388" s="697"/>
      <c r="S388" s="650"/>
      <c r="T388" s="650"/>
      <c r="U388" s="650"/>
      <c r="V388" s="650"/>
      <c r="W388" s="727" t="s">
        <v>50</v>
      </c>
      <c r="X388" s="728"/>
      <c r="Y388" s="335"/>
    </row>
    <row r="389" spans="1:25" ht="13.5" thickBot="1">
      <c r="A389" s="674" t="s">
        <v>118</v>
      </c>
      <c r="B389" s="675"/>
      <c r="C389" s="721"/>
      <c r="D389" s="722"/>
      <c r="E389" s="733" t="s">
        <v>8</v>
      </c>
      <c r="F389" s="734"/>
      <c r="G389" s="734"/>
      <c r="H389" s="735"/>
      <c r="I389" s="736" t="s">
        <v>9</v>
      </c>
      <c r="J389" s="737"/>
      <c r="K389" s="604"/>
      <c r="L389" s="604"/>
      <c r="M389" s="736" t="s">
        <v>10</v>
      </c>
      <c r="N389" s="737"/>
      <c r="O389" s="641"/>
      <c r="P389" s="641"/>
      <c r="Q389" s="698"/>
      <c r="R389" s="688"/>
      <c r="S389" s="382"/>
      <c r="T389" s="382"/>
      <c r="U389" s="382"/>
      <c r="V389" s="382"/>
      <c r="W389" s="729"/>
      <c r="X389" s="730"/>
      <c r="Y389" s="335"/>
    </row>
    <row r="390" spans="1:25" ht="13.5" thickBot="1">
      <c r="A390" s="676"/>
      <c r="B390" s="677"/>
      <c r="C390" s="723"/>
      <c r="D390" s="724"/>
      <c r="E390" s="703" t="s">
        <v>29</v>
      </c>
      <c r="F390" s="704"/>
      <c r="G390" s="705" t="s">
        <v>30</v>
      </c>
      <c r="H390" s="706"/>
      <c r="I390" s="738"/>
      <c r="J390" s="706"/>
      <c r="K390" s="614"/>
      <c r="L390" s="614"/>
      <c r="M390" s="739"/>
      <c r="N390" s="740"/>
      <c r="O390" s="641"/>
      <c r="P390" s="641"/>
      <c r="Q390" s="699"/>
      <c r="R390" s="700"/>
      <c r="S390" s="537"/>
      <c r="T390" s="537"/>
      <c r="U390" s="537"/>
      <c r="V390" s="537"/>
      <c r="W390" s="731"/>
      <c r="X390" s="732"/>
      <c r="Y390" s="335"/>
    </row>
    <row r="391" spans="1:25" ht="16.5" thickBot="1">
      <c r="A391" s="77"/>
      <c r="B391" s="180" t="s">
        <v>0</v>
      </c>
      <c r="C391" s="72" t="s">
        <v>86</v>
      </c>
      <c r="D391" s="71" t="s">
        <v>87</v>
      </c>
      <c r="E391" s="70" t="s">
        <v>86</v>
      </c>
      <c r="F391" s="71" t="s">
        <v>87</v>
      </c>
      <c r="G391" s="72" t="s">
        <v>86</v>
      </c>
      <c r="H391" s="71" t="s">
        <v>87</v>
      </c>
      <c r="I391" s="70" t="s">
        <v>86</v>
      </c>
      <c r="J391" s="71" t="s">
        <v>87</v>
      </c>
      <c r="K391" s="605"/>
      <c r="L391" s="605"/>
      <c r="M391" s="70" t="s">
        <v>86</v>
      </c>
      <c r="N391" s="71" t="s">
        <v>87</v>
      </c>
      <c r="O391" s="605"/>
      <c r="P391" s="605"/>
      <c r="Q391" s="70" t="s">
        <v>86</v>
      </c>
      <c r="R391" s="71" t="s">
        <v>87</v>
      </c>
      <c r="S391" s="605"/>
      <c r="T391" s="605"/>
      <c r="U391" s="605"/>
      <c r="V391" s="605"/>
      <c r="W391" s="70" t="s">
        <v>86</v>
      </c>
      <c r="X391" s="71" t="s">
        <v>87</v>
      </c>
      <c r="Y391" s="335"/>
    </row>
    <row r="392" spans="1:25" ht="25.5">
      <c r="A392" s="79">
        <v>174</v>
      </c>
      <c r="B392" s="146" t="s">
        <v>34</v>
      </c>
      <c r="C392" s="290">
        <v>150</v>
      </c>
      <c r="D392" s="291">
        <v>200</v>
      </c>
      <c r="E392" s="207">
        <v>4.53</v>
      </c>
      <c r="F392" s="210">
        <v>6.04</v>
      </c>
      <c r="G392" s="121">
        <v>2.03</v>
      </c>
      <c r="H392" s="122">
        <v>3.68</v>
      </c>
      <c r="I392" s="207">
        <v>4.8</v>
      </c>
      <c r="J392" s="210">
        <v>6.4</v>
      </c>
      <c r="K392" s="618"/>
      <c r="L392" s="618"/>
      <c r="M392" s="156">
        <v>21.67</v>
      </c>
      <c r="N392" s="155">
        <v>28.9</v>
      </c>
      <c r="O392" s="618"/>
      <c r="P392" s="618"/>
      <c r="Q392" s="208">
        <v>157</v>
      </c>
      <c r="R392" s="356">
        <v>209</v>
      </c>
      <c r="S392" s="208"/>
      <c r="T392" s="208"/>
      <c r="U392" s="208"/>
      <c r="V392" s="208"/>
      <c r="W392" s="148">
        <v>0.15</v>
      </c>
      <c r="X392" s="149">
        <v>0.2</v>
      </c>
      <c r="Y392" s="335"/>
    </row>
    <row r="393" spans="1:25" ht="12.75">
      <c r="A393" s="79">
        <v>701</v>
      </c>
      <c r="B393" s="74" t="s">
        <v>33</v>
      </c>
      <c r="C393" s="56">
        <v>30</v>
      </c>
      <c r="D393" s="57">
        <v>40</v>
      </c>
      <c r="E393" s="107">
        <v>2.28</v>
      </c>
      <c r="F393" s="216">
        <v>3.04</v>
      </c>
      <c r="G393" s="107">
        <v>0.039</v>
      </c>
      <c r="H393" s="165"/>
      <c r="I393" s="201">
        <v>0.24</v>
      </c>
      <c r="J393" s="216">
        <v>0.36</v>
      </c>
      <c r="K393" s="611"/>
      <c r="L393" s="611"/>
      <c r="M393" s="107">
        <v>14.76</v>
      </c>
      <c r="N393" s="165">
        <v>20.01</v>
      </c>
      <c r="O393" s="611"/>
      <c r="P393" s="611"/>
      <c r="Q393" s="196">
        <v>67</v>
      </c>
      <c r="R393" s="344">
        <v>89</v>
      </c>
      <c r="S393" s="648"/>
      <c r="T393" s="648"/>
      <c r="U393" s="648"/>
      <c r="V393" s="648"/>
      <c r="W393" s="111"/>
      <c r="X393" s="217"/>
      <c r="Y393" s="335"/>
    </row>
    <row r="394" spans="1:25" ht="12.75">
      <c r="A394" s="79">
        <v>394</v>
      </c>
      <c r="B394" s="85" t="s">
        <v>16</v>
      </c>
      <c r="C394" s="67">
        <v>170</v>
      </c>
      <c r="D394" s="57">
        <v>200</v>
      </c>
      <c r="E394" s="107">
        <v>3.94</v>
      </c>
      <c r="F394" s="108">
        <v>4.64</v>
      </c>
      <c r="G394" s="107">
        <v>2.42</v>
      </c>
      <c r="H394" s="108">
        <v>3.27</v>
      </c>
      <c r="I394" s="107">
        <v>4.35</v>
      </c>
      <c r="J394" s="108">
        <v>5.12</v>
      </c>
      <c r="K394" s="261"/>
      <c r="L394" s="261"/>
      <c r="M394" s="107">
        <v>15.63</v>
      </c>
      <c r="N394" s="108">
        <v>17.26</v>
      </c>
      <c r="O394" s="261"/>
      <c r="P394" s="261"/>
      <c r="Q394" s="111">
        <v>88</v>
      </c>
      <c r="R394" s="150">
        <v>103</v>
      </c>
      <c r="S394" s="647"/>
      <c r="T394" s="647"/>
      <c r="U394" s="647"/>
      <c r="V394" s="647"/>
      <c r="W394" s="111">
        <v>0.19</v>
      </c>
      <c r="X394" s="150">
        <v>0.8</v>
      </c>
      <c r="Y394" s="335"/>
    </row>
    <row r="395" spans="1:25" ht="13.5" thickBot="1">
      <c r="A395" s="81"/>
      <c r="B395" s="144"/>
      <c r="C395" s="712" t="s">
        <v>6</v>
      </c>
      <c r="D395" s="695"/>
      <c r="E395" s="202">
        <f aca="true" t="shared" si="59" ref="E395:X395">SUM(E392:E394)</f>
        <v>10.75</v>
      </c>
      <c r="F395" s="206">
        <f t="shared" si="59"/>
        <v>13.719999999999999</v>
      </c>
      <c r="G395" s="151">
        <f t="shared" si="59"/>
        <v>4.489</v>
      </c>
      <c r="H395" s="152">
        <f t="shared" si="59"/>
        <v>6.95</v>
      </c>
      <c r="I395" s="202">
        <f t="shared" si="59"/>
        <v>9.39</v>
      </c>
      <c r="J395" s="206">
        <f t="shared" si="59"/>
        <v>11.88</v>
      </c>
      <c r="K395" s="617"/>
      <c r="L395" s="617"/>
      <c r="M395" s="151">
        <f t="shared" si="59"/>
        <v>52.06</v>
      </c>
      <c r="N395" s="152">
        <f t="shared" si="59"/>
        <v>66.17</v>
      </c>
      <c r="O395" s="617"/>
      <c r="P395" s="617"/>
      <c r="Q395" s="202">
        <f t="shared" si="59"/>
        <v>312</v>
      </c>
      <c r="R395" s="152">
        <f t="shared" si="59"/>
        <v>401</v>
      </c>
      <c r="S395" s="617"/>
      <c r="T395" s="617"/>
      <c r="U395" s="617"/>
      <c r="V395" s="617"/>
      <c r="W395" s="151">
        <f t="shared" si="59"/>
        <v>0.33999999999999997</v>
      </c>
      <c r="X395" s="153">
        <f t="shared" si="59"/>
        <v>1</v>
      </c>
      <c r="Y395" s="336">
        <f>AVERAGE(Q395:R395)</f>
        <v>356.5</v>
      </c>
    </row>
    <row r="396" spans="1:25" ht="15.75">
      <c r="A396" s="84"/>
      <c r="B396" s="181" t="s">
        <v>1</v>
      </c>
      <c r="C396" s="128"/>
      <c r="D396" s="129"/>
      <c r="E396" s="154"/>
      <c r="F396" s="155" t="s">
        <v>7</v>
      </c>
      <c r="G396" s="156"/>
      <c r="H396" s="155"/>
      <c r="I396" s="156"/>
      <c r="J396" s="155"/>
      <c r="K396" s="618"/>
      <c r="L396" s="618"/>
      <c r="M396" s="156"/>
      <c r="N396" s="155" t="s">
        <v>7</v>
      </c>
      <c r="O396" s="618"/>
      <c r="P396" s="618"/>
      <c r="Q396" s="156"/>
      <c r="R396" s="157"/>
      <c r="S396" s="651"/>
      <c r="T396" s="651"/>
      <c r="U396" s="651"/>
      <c r="V396" s="651"/>
      <c r="W396" s="154"/>
      <c r="X396" s="158"/>
      <c r="Y396" s="335"/>
    </row>
    <row r="397" spans="1:25" ht="12.75">
      <c r="A397" s="79"/>
      <c r="B397" s="75" t="s">
        <v>147</v>
      </c>
      <c r="C397" s="104">
        <v>100</v>
      </c>
      <c r="D397" s="57">
        <v>90</v>
      </c>
      <c r="E397" s="107">
        <v>0.5</v>
      </c>
      <c r="F397" s="201">
        <v>0.45</v>
      </c>
      <c r="G397" s="107"/>
      <c r="H397" s="108"/>
      <c r="I397" s="107">
        <v>0.5</v>
      </c>
      <c r="J397" s="108">
        <v>0.45</v>
      </c>
      <c r="K397" s="261"/>
      <c r="L397" s="261"/>
      <c r="M397" s="107">
        <v>16.63</v>
      </c>
      <c r="N397" s="201">
        <v>14.97</v>
      </c>
      <c r="O397" s="201"/>
      <c r="P397" s="201"/>
      <c r="Q397" s="111">
        <v>66</v>
      </c>
      <c r="R397" s="150">
        <v>59</v>
      </c>
      <c r="S397" s="647"/>
      <c r="T397" s="647"/>
      <c r="U397" s="647"/>
      <c r="V397" s="647"/>
      <c r="W397" s="111">
        <v>60</v>
      </c>
      <c r="X397" s="150">
        <v>54</v>
      </c>
      <c r="Y397" s="335"/>
    </row>
    <row r="398" spans="1:25" ht="13.5" thickBot="1">
      <c r="A398" s="81"/>
      <c r="B398" s="144"/>
      <c r="C398" s="712" t="s">
        <v>6</v>
      </c>
      <c r="D398" s="695"/>
      <c r="E398" s="151">
        <f>SUM(E397:E397)</f>
        <v>0.5</v>
      </c>
      <c r="F398" s="202">
        <f>SUM(F397:F397)</f>
        <v>0.45</v>
      </c>
      <c r="G398" s="151"/>
      <c r="H398" s="152"/>
      <c r="I398" s="151">
        <f aca="true" t="shared" si="60" ref="I398:X398">SUM(I397:I397)</f>
        <v>0.5</v>
      </c>
      <c r="J398" s="202">
        <f t="shared" si="60"/>
        <v>0.45</v>
      </c>
      <c r="K398" s="202"/>
      <c r="L398" s="202"/>
      <c r="M398" s="151">
        <f t="shared" si="60"/>
        <v>16.63</v>
      </c>
      <c r="N398" s="202">
        <f t="shared" si="60"/>
        <v>14.97</v>
      </c>
      <c r="O398" s="202"/>
      <c r="P398" s="202"/>
      <c r="Q398" s="151">
        <f t="shared" si="60"/>
        <v>66</v>
      </c>
      <c r="R398" s="202">
        <f t="shared" si="60"/>
        <v>59</v>
      </c>
      <c r="S398" s="202"/>
      <c r="T398" s="202"/>
      <c r="U398" s="202"/>
      <c r="V398" s="202"/>
      <c r="W398" s="151">
        <f t="shared" si="60"/>
        <v>60</v>
      </c>
      <c r="X398" s="285">
        <f t="shared" si="60"/>
        <v>54</v>
      </c>
      <c r="Y398" s="337">
        <f>AVERAGE(Q398:R398)</f>
        <v>62.5</v>
      </c>
    </row>
    <row r="399" spans="1:25" ht="15.75">
      <c r="A399" s="84"/>
      <c r="B399" s="181" t="s">
        <v>2</v>
      </c>
      <c r="C399" s="128"/>
      <c r="D399" s="129"/>
      <c r="E399" s="270"/>
      <c r="F399" s="210"/>
      <c r="G399" s="156"/>
      <c r="H399" s="155"/>
      <c r="I399" s="207"/>
      <c r="J399" s="210"/>
      <c r="K399" s="618"/>
      <c r="L399" s="618"/>
      <c r="M399" s="156"/>
      <c r="N399" s="155"/>
      <c r="O399" s="618"/>
      <c r="P399" s="618"/>
      <c r="Q399" s="207"/>
      <c r="R399" s="292"/>
      <c r="S399" s="513"/>
      <c r="T399" s="513"/>
      <c r="U399" s="513"/>
      <c r="V399" s="513"/>
      <c r="W399" s="148"/>
      <c r="X399" s="158"/>
      <c r="Y399" s="335"/>
    </row>
    <row r="400" spans="1:25" ht="25.5">
      <c r="A400" s="289" t="s">
        <v>73</v>
      </c>
      <c r="B400" s="315" t="s">
        <v>113</v>
      </c>
      <c r="C400" s="98">
        <v>40</v>
      </c>
      <c r="D400" s="59">
        <v>60</v>
      </c>
      <c r="E400" s="201">
        <v>0.74</v>
      </c>
      <c r="F400" s="215">
        <v>1.11</v>
      </c>
      <c r="G400" s="107">
        <v>0.1</v>
      </c>
      <c r="H400" s="108">
        <v>0.12</v>
      </c>
      <c r="I400" s="201">
        <v>2.5</v>
      </c>
      <c r="J400" s="215">
        <v>3.6</v>
      </c>
      <c r="K400" s="261"/>
      <c r="L400" s="261"/>
      <c r="M400" s="107">
        <v>5.21</v>
      </c>
      <c r="N400" s="108">
        <v>7.82</v>
      </c>
      <c r="O400" s="261"/>
      <c r="P400" s="261"/>
      <c r="Q400" s="196">
        <v>43</v>
      </c>
      <c r="R400" s="256">
        <v>65</v>
      </c>
      <c r="S400" s="647"/>
      <c r="T400" s="647"/>
      <c r="U400" s="647"/>
      <c r="V400" s="647"/>
      <c r="W400" s="40">
        <v>1.27</v>
      </c>
      <c r="X400" s="41">
        <v>1.9</v>
      </c>
      <c r="Y400" s="335"/>
    </row>
    <row r="401" spans="1:25" ht="25.5">
      <c r="A401" s="79">
        <v>59</v>
      </c>
      <c r="B401" s="146" t="s">
        <v>52</v>
      </c>
      <c r="C401" s="58">
        <v>150</v>
      </c>
      <c r="D401" s="59">
        <v>200</v>
      </c>
      <c r="E401" s="14">
        <v>1.5</v>
      </c>
      <c r="F401" s="253">
        <v>2</v>
      </c>
      <c r="G401" s="107">
        <v>0.11</v>
      </c>
      <c r="H401" s="108">
        <v>0.15</v>
      </c>
      <c r="I401" s="14">
        <v>3.77</v>
      </c>
      <c r="J401" s="225">
        <v>5.04</v>
      </c>
      <c r="K401" s="293"/>
      <c r="L401" s="293"/>
      <c r="M401" s="40">
        <v>6.2</v>
      </c>
      <c r="N401" s="41">
        <v>8.29</v>
      </c>
      <c r="O401" s="293"/>
      <c r="P401" s="293"/>
      <c r="Q401" s="14">
        <v>65</v>
      </c>
      <c r="R401" s="293">
        <v>87</v>
      </c>
      <c r="S401" s="293"/>
      <c r="T401" s="293"/>
      <c r="U401" s="293"/>
      <c r="V401" s="293"/>
      <c r="W401" s="111">
        <v>3.78</v>
      </c>
      <c r="X401" s="150">
        <v>5.04</v>
      </c>
      <c r="Y401" s="335"/>
    </row>
    <row r="402" spans="1:25" ht="25.5">
      <c r="A402" s="79">
        <v>291</v>
      </c>
      <c r="B402" s="146" t="s">
        <v>105</v>
      </c>
      <c r="C402" s="306" t="s">
        <v>57</v>
      </c>
      <c r="D402" s="308" t="s">
        <v>80</v>
      </c>
      <c r="E402" s="14">
        <v>8.23</v>
      </c>
      <c r="F402" s="225">
        <v>9.14</v>
      </c>
      <c r="G402" s="107">
        <v>6.62</v>
      </c>
      <c r="H402" s="108">
        <v>7.64</v>
      </c>
      <c r="I402" s="14">
        <v>8.74</v>
      </c>
      <c r="J402" s="225">
        <v>10.49</v>
      </c>
      <c r="K402" s="293"/>
      <c r="L402" s="293"/>
      <c r="M402" s="40">
        <v>21.27</v>
      </c>
      <c r="N402" s="41">
        <v>25.53</v>
      </c>
      <c r="O402" s="293"/>
      <c r="P402" s="293"/>
      <c r="Q402" s="14">
        <v>222</v>
      </c>
      <c r="R402" s="293">
        <v>266</v>
      </c>
      <c r="S402" s="293"/>
      <c r="T402" s="293"/>
      <c r="U402" s="293"/>
      <c r="V402" s="293"/>
      <c r="W402" s="111">
        <v>17.31</v>
      </c>
      <c r="X402" s="301">
        <v>20.78</v>
      </c>
      <c r="Y402" s="335"/>
    </row>
    <row r="403" spans="1:25" ht="12.75">
      <c r="A403" s="79">
        <v>398</v>
      </c>
      <c r="B403" s="355" t="s">
        <v>155</v>
      </c>
      <c r="C403" s="64">
        <v>150</v>
      </c>
      <c r="D403" s="4">
        <v>200</v>
      </c>
      <c r="E403" s="160">
        <v>0.51</v>
      </c>
      <c r="F403" s="108">
        <v>0.68</v>
      </c>
      <c r="G403" s="107"/>
      <c r="H403" s="108">
        <v>0.04</v>
      </c>
      <c r="I403" s="251">
        <v>0.21</v>
      </c>
      <c r="J403" s="215">
        <v>0.26</v>
      </c>
      <c r="K403" s="261"/>
      <c r="L403" s="261"/>
      <c r="M403" s="160">
        <v>19.98</v>
      </c>
      <c r="N403" s="161">
        <v>25.3</v>
      </c>
      <c r="O403" s="619"/>
      <c r="P403" s="619"/>
      <c r="Q403" s="254">
        <v>70</v>
      </c>
      <c r="R403" s="16">
        <v>93</v>
      </c>
      <c r="S403" s="196"/>
      <c r="T403" s="196"/>
      <c r="U403" s="196"/>
      <c r="V403" s="196"/>
      <c r="W403" s="111">
        <v>19</v>
      </c>
      <c r="X403" s="150">
        <v>25</v>
      </c>
      <c r="Y403" s="335"/>
    </row>
    <row r="404" spans="1:25" ht="12.75">
      <c r="A404" s="79">
        <v>700</v>
      </c>
      <c r="B404" s="75" t="s">
        <v>14</v>
      </c>
      <c r="C404" s="62">
        <v>40</v>
      </c>
      <c r="D404" s="63">
        <v>50</v>
      </c>
      <c r="E404" s="164">
        <v>3.08</v>
      </c>
      <c r="F404" s="165">
        <v>4</v>
      </c>
      <c r="G404" s="164"/>
      <c r="H404" s="165"/>
      <c r="I404" s="164">
        <v>0.53</v>
      </c>
      <c r="J404" s="165">
        <v>0.66</v>
      </c>
      <c r="K404" s="611"/>
      <c r="L404" s="611"/>
      <c r="M404" s="164">
        <v>15.08</v>
      </c>
      <c r="N404" s="165">
        <v>18.85</v>
      </c>
      <c r="O404" s="611"/>
      <c r="P404" s="611"/>
      <c r="Q404" s="166">
        <v>80</v>
      </c>
      <c r="R404" s="167">
        <v>100</v>
      </c>
      <c r="S404" s="648"/>
      <c r="T404" s="648"/>
      <c r="U404" s="648"/>
      <c r="V404" s="648"/>
      <c r="W404" s="302"/>
      <c r="X404" s="173"/>
      <c r="Y404" s="335"/>
    </row>
    <row r="405" spans="1:25" ht="13.5" thickBot="1">
      <c r="A405" s="81"/>
      <c r="B405" s="144"/>
      <c r="C405" s="712" t="s">
        <v>6</v>
      </c>
      <c r="D405" s="695"/>
      <c r="E405" s="202">
        <f aca="true" t="shared" si="61" ref="E405:X405">SUM(E400:E404)</f>
        <v>14.06</v>
      </c>
      <c r="F405" s="206">
        <f t="shared" si="61"/>
        <v>16.93</v>
      </c>
      <c r="G405" s="151">
        <f t="shared" si="61"/>
        <v>6.83</v>
      </c>
      <c r="H405" s="152">
        <f t="shared" si="61"/>
        <v>7.95</v>
      </c>
      <c r="I405" s="202">
        <f t="shared" si="61"/>
        <v>15.75</v>
      </c>
      <c r="J405" s="206">
        <f t="shared" si="61"/>
        <v>20.050000000000004</v>
      </c>
      <c r="K405" s="617"/>
      <c r="L405" s="617"/>
      <c r="M405" s="151">
        <f t="shared" si="61"/>
        <v>67.74</v>
      </c>
      <c r="N405" s="152">
        <f t="shared" si="61"/>
        <v>85.78999999999999</v>
      </c>
      <c r="O405" s="617"/>
      <c r="P405" s="617"/>
      <c r="Q405" s="202">
        <f t="shared" si="61"/>
        <v>480</v>
      </c>
      <c r="R405" s="206">
        <f t="shared" si="61"/>
        <v>611</v>
      </c>
      <c r="S405" s="617"/>
      <c r="T405" s="617"/>
      <c r="U405" s="617"/>
      <c r="V405" s="617"/>
      <c r="W405" s="151">
        <f t="shared" si="61"/>
        <v>41.36</v>
      </c>
      <c r="X405" s="152">
        <f t="shared" si="61"/>
        <v>52.72</v>
      </c>
      <c r="Y405" s="336">
        <f>AVERAGE(Q405:R405)</f>
        <v>545.5</v>
      </c>
    </row>
    <row r="406" spans="1:25" ht="15.75">
      <c r="A406" s="84"/>
      <c r="B406" s="181" t="s">
        <v>54</v>
      </c>
      <c r="C406" s="128"/>
      <c r="D406" s="129"/>
      <c r="E406" s="154"/>
      <c r="F406" s="155"/>
      <c r="G406" s="156"/>
      <c r="H406" s="155"/>
      <c r="I406" s="207"/>
      <c r="J406" s="210"/>
      <c r="K406" s="618"/>
      <c r="L406" s="618"/>
      <c r="M406" s="156"/>
      <c r="N406" s="155"/>
      <c r="O406" s="618"/>
      <c r="P406" s="618"/>
      <c r="Q406" s="156"/>
      <c r="R406" s="149"/>
      <c r="S406" s="513"/>
      <c r="T406" s="513"/>
      <c r="U406" s="513"/>
      <c r="V406" s="513"/>
      <c r="W406" s="208"/>
      <c r="X406" s="158"/>
      <c r="Y406" s="335"/>
    </row>
    <row r="407" spans="1:25" ht="12.75">
      <c r="A407" s="79">
        <v>401</v>
      </c>
      <c r="B407" s="20" t="s">
        <v>39</v>
      </c>
      <c r="C407" s="64">
        <v>150</v>
      </c>
      <c r="D407" s="57">
        <v>180</v>
      </c>
      <c r="E407" s="164">
        <v>4.35</v>
      </c>
      <c r="F407" s="165">
        <v>5.8</v>
      </c>
      <c r="G407" s="107">
        <v>4.35</v>
      </c>
      <c r="H407" s="165">
        <v>5.8</v>
      </c>
      <c r="I407" s="212">
        <v>3.75</v>
      </c>
      <c r="J407" s="216">
        <v>5</v>
      </c>
      <c r="K407" s="611"/>
      <c r="L407" s="611"/>
      <c r="M407" s="164">
        <v>6</v>
      </c>
      <c r="N407" s="165">
        <v>8</v>
      </c>
      <c r="O407" s="611"/>
      <c r="P407" s="611"/>
      <c r="Q407" s="166">
        <v>75</v>
      </c>
      <c r="R407" s="167">
        <v>100</v>
      </c>
      <c r="S407" s="648"/>
      <c r="T407" s="648"/>
      <c r="U407" s="648"/>
      <c r="V407" s="648"/>
      <c r="W407" s="196">
        <v>1.05</v>
      </c>
      <c r="X407" s="108">
        <v>1.4</v>
      </c>
      <c r="Y407" s="335"/>
    </row>
    <row r="408" spans="1:25" ht="12.75">
      <c r="A408" s="79"/>
      <c r="B408" s="75" t="s">
        <v>165</v>
      </c>
      <c r="C408" s="54" t="s">
        <v>172</v>
      </c>
      <c r="D408" s="55" t="s">
        <v>173</v>
      </c>
      <c r="E408" s="107">
        <v>1.97</v>
      </c>
      <c r="F408" s="165">
        <v>2.38</v>
      </c>
      <c r="G408" s="107"/>
      <c r="H408" s="165"/>
      <c r="I408" s="107">
        <v>3.31</v>
      </c>
      <c r="J408" s="165">
        <v>5.33</v>
      </c>
      <c r="K408" s="611"/>
      <c r="L408" s="611"/>
      <c r="M408" s="107">
        <v>15.26</v>
      </c>
      <c r="N408" s="165">
        <v>21.21</v>
      </c>
      <c r="O408" s="611"/>
      <c r="P408" s="611"/>
      <c r="Q408" s="111">
        <v>90</v>
      </c>
      <c r="R408" s="167">
        <v>117</v>
      </c>
      <c r="S408" s="648"/>
      <c r="T408" s="648"/>
      <c r="U408" s="648"/>
      <c r="V408" s="648"/>
      <c r="W408" s="111"/>
      <c r="X408" s="217"/>
      <c r="Y408" s="335"/>
    </row>
    <row r="409" spans="1:25" ht="13.5" thickBot="1">
      <c r="A409" s="81"/>
      <c r="B409" s="144"/>
      <c r="C409" s="712" t="s">
        <v>6</v>
      </c>
      <c r="D409" s="695"/>
      <c r="E409" s="170">
        <f aca="true" t="shared" si="62" ref="E409:X409">SUM(E407:E408)</f>
        <v>6.319999999999999</v>
      </c>
      <c r="F409" s="171">
        <f t="shared" si="62"/>
        <v>8.18</v>
      </c>
      <c r="G409" s="170">
        <f t="shared" si="62"/>
        <v>4.35</v>
      </c>
      <c r="H409" s="171">
        <f t="shared" si="62"/>
        <v>5.8</v>
      </c>
      <c r="I409" s="209">
        <f t="shared" si="62"/>
        <v>7.0600000000000005</v>
      </c>
      <c r="J409" s="211">
        <f t="shared" si="62"/>
        <v>10.33</v>
      </c>
      <c r="K409" s="620"/>
      <c r="L409" s="620"/>
      <c r="M409" s="170">
        <f t="shared" si="62"/>
        <v>21.259999999999998</v>
      </c>
      <c r="N409" s="171">
        <f t="shared" si="62"/>
        <v>29.21</v>
      </c>
      <c r="O409" s="620"/>
      <c r="P409" s="620"/>
      <c r="Q409" s="170">
        <f t="shared" si="62"/>
        <v>165</v>
      </c>
      <c r="R409" s="171">
        <f t="shared" si="62"/>
        <v>217</v>
      </c>
      <c r="S409" s="620"/>
      <c r="T409" s="620"/>
      <c r="U409" s="620"/>
      <c r="V409" s="620"/>
      <c r="W409" s="209">
        <f t="shared" si="62"/>
        <v>1.05</v>
      </c>
      <c r="X409" s="171">
        <f t="shared" si="62"/>
        <v>1.4</v>
      </c>
      <c r="Y409" s="336">
        <f>AVERAGE(Q409:R409)</f>
        <v>191</v>
      </c>
    </row>
    <row r="410" spans="1:25" ht="15.75">
      <c r="A410" s="84"/>
      <c r="B410" s="197" t="s">
        <v>53</v>
      </c>
      <c r="C410" s="128"/>
      <c r="D410" s="129"/>
      <c r="E410" s="270"/>
      <c r="F410" s="210"/>
      <c r="G410" s="156"/>
      <c r="H410" s="155"/>
      <c r="I410" s="207"/>
      <c r="J410" s="210"/>
      <c r="K410" s="618"/>
      <c r="L410" s="618"/>
      <c r="M410" s="156"/>
      <c r="N410" s="155"/>
      <c r="O410" s="618"/>
      <c r="P410" s="618"/>
      <c r="Q410" s="207"/>
      <c r="R410" s="292"/>
      <c r="S410" s="513"/>
      <c r="T410" s="513"/>
      <c r="U410" s="513"/>
      <c r="V410" s="513"/>
      <c r="W410" s="148"/>
      <c r="X410" s="158"/>
      <c r="Y410" s="335"/>
    </row>
    <row r="411" spans="1:25" ht="25.5">
      <c r="A411" s="79" t="s">
        <v>104</v>
      </c>
      <c r="B411" s="146" t="s">
        <v>101</v>
      </c>
      <c r="C411" s="98">
        <v>40</v>
      </c>
      <c r="D411" s="99">
        <v>60</v>
      </c>
      <c r="E411" s="160">
        <v>0.5</v>
      </c>
      <c r="F411" s="252">
        <v>0.75</v>
      </c>
      <c r="G411" s="107"/>
      <c r="H411" s="108"/>
      <c r="I411" s="347">
        <v>2.2</v>
      </c>
      <c r="J411" s="345">
        <v>3.3</v>
      </c>
      <c r="K411" s="610"/>
      <c r="L411" s="610"/>
      <c r="M411" s="160">
        <v>1.76</v>
      </c>
      <c r="N411" s="161">
        <v>2.64</v>
      </c>
      <c r="O411" s="619"/>
      <c r="P411" s="619"/>
      <c r="Q411" s="254">
        <v>38</v>
      </c>
      <c r="R411" s="255">
        <v>57</v>
      </c>
      <c r="S411" s="536"/>
      <c r="T411" s="536"/>
      <c r="U411" s="536"/>
      <c r="V411" s="536"/>
      <c r="W411" s="111">
        <v>4.45</v>
      </c>
      <c r="X411" s="150">
        <v>6.68</v>
      </c>
      <c r="Y411" s="335"/>
    </row>
    <row r="412" spans="1:25" ht="25.5">
      <c r="A412" s="80" t="s">
        <v>67</v>
      </c>
      <c r="B412" s="145" t="s">
        <v>171</v>
      </c>
      <c r="C412" s="98" t="s">
        <v>57</v>
      </c>
      <c r="D412" s="99" t="s">
        <v>80</v>
      </c>
      <c r="E412" s="246">
        <v>10.25</v>
      </c>
      <c r="F412" s="275">
        <v>12.3</v>
      </c>
      <c r="G412" s="40">
        <v>10.18</v>
      </c>
      <c r="H412" s="214">
        <v>11.8</v>
      </c>
      <c r="I412" s="246">
        <v>9.98</v>
      </c>
      <c r="J412" s="275">
        <v>12.78</v>
      </c>
      <c r="K412" s="616"/>
      <c r="L412" s="616"/>
      <c r="M412" s="169">
        <v>12.82</v>
      </c>
      <c r="N412" s="168">
        <v>15.38</v>
      </c>
      <c r="O412" s="616"/>
      <c r="P412" s="616"/>
      <c r="Q412" s="246">
        <v>228</v>
      </c>
      <c r="R412" s="275">
        <v>274</v>
      </c>
      <c r="S412" s="616"/>
      <c r="T412" s="616"/>
      <c r="U412" s="616"/>
      <c r="V412" s="616"/>
      <c r="W412" s="40">
        <v>1.59</v>
      </c>
      <c r="X412" s="41">
        <v>1.99</v>
      </c>
      <c r="Y412" s="335"/>
    </row>
    <row r="413" spans="1:25" ht="12.75">
      <c r="A413" s="79"/>
      <c r="B413" s="75" t="s">
        <v>84</v>
      </c>
      <c r="C413" s="104">
        <v>25</v>
      </c>
      <c r="D413" s="57">
        <v>50</v>
      </c>
      <c r="E413" s="31">
        <v>1.2</v>
      </c>
      <c r="F413" s="32">
        <v>2.4</v>
      </c>
      <c r="G413" s="31"/>
      <c r="H413" s="32"/>
      <c r="I413" s="36">
        <v>0.84</v>
      </c>
      <c r="J413" s="37">
        <v>1.34</v>
      </c>
      <c r="K413" s="467"/>
      <c r="L413" s="467"/>
      <c r="M413" s="36">
        <v>19.43</v>
      </c>
      <c r="N413" s="37">
        <v>38.85</v>
      </c>
      <c r="O413" s="467"/>
      <c r="P413" s="467"/>
      <c r="Q413" s="36">
        <v>84</v>
      </c>
      <c r="R413" s="48">
        <v>168</v>
      </c>
      <c r="S413" s="467"/>
      <c r="T413" s="467"/>
      <c r="U413" s="467"/>
      <c r="V413" s="467"/>
      <c r="W413" s="42"/>
      <c r="X413" s="43"/>
      <c r="Y413" s="335"/>
    </row>
    <row r="414" spans="1:25" ht="12.75">
      <c r="A414" s="79">
        <v>392</v>
      </c>
      <c r="B414" s="74" t="s">
        <v>49</v>
      </c>
      <c r="C414" s="67">
        <v>170</v>
      </c>
      <c r="D414" s="61">
        <v>200</v>
      </c>
      <c r="E414" s="36">
        <v>0.05</v>
      </c>
      <c r="F414" s="37">
        <v>0.06</v>
      </c>
      <c r="G414" s="31"/>
      <c r="H414" s="32"/>
      <c r="I414" s="36">
        <v>0.02</v>
      </c>
      <c r="J414" s="37">
        <v>0.02</v>
      </c>
      <c r="K414" s="467"/>
      <c r="L414" s="467"/>
      <c r="M414" s="36">
        <v>7.9</v>
      </c>
      <c r="N414" s="37">
        <v>9.32</v>
      </c>
      <c r="O414" s="467"/>
      <c r="P414" s="467"/>
      <c r="Q414" s="36">
        <v>32</v>
      </c>
      <c r="R414" s="48">
        <v>37</v>
      </c>
      <c r="S414" s="467"/>
      <c r="T414" s="467"/>
      <c r="U414" s="467"/>
      <c r="V414" s="467"/>
      <c r="W414" s="42">
        <v>0.015</v>
      </c>
      <c r="X414" s="43">
        <v>0.02</v>
      </c>
      <c r="Y414" s="335"/>
    </row>
    <row r="415" spans="1:25" ht="13.5" thickBot="1">
      <c r="A415" s="320"/>
      <c r="B415" s="578"/>
      <c r="C415" s="713" t="s">
        <v>6</v>
      </c>
      <c r="D415" s="714"/>
      <c r="E415" s="594">
        <f aca="true" t="shared" si="63" ref="E415:X415">SUM(E411:E414)</f>
        <v>12</v>
      </c>
      <c r="F415" s="594">
        <f t="shared" si="63"/>
        <v>15.510000000000002</v>
      </c>
      <c r="G415" s="595">
        <f t="shared" si="63"/>
        <v>10.18</v>
      </c>
      <c r="H415" s="575">
        <f t="shared" si="63"/>
        <v>11.8</v>
      </c>
      <c r="I415" s="596">
        <f t="shared" si="63"/>
        <v>13.04</v>
      </c>
      <c r="J415" s="594">
        <f t="shared" si="63"/>
        <v>17.439999999999998</v>
      </c>
      <c r="K415" s="596"/>
      <c r="L415" s="596"/>
      <c r="M415" s="597">
        <f>SUM(M411:M414)</f>
        <v>41.91</v>
      </c>
      <c r="N415" s="575">
        <f t="shared" si="63"/>
        <v>66.19</v>
      </c>
      <c r="O415" s="596"/>
      <c r="P415" s="596"/>
      <c r="Q415" s="596">
        <f t="shared" si="63"/>
        <v>382</v>
      </c>
      <c r="R415" s="594">
        <f t="shared" si="63"/>
        <v>536</v>
      </c>
      <c r="S415" s="596"/>
      <c r="T415" s="596"/>
      <c r="U415" s="596"/>
      <c r="V415" s="596"/>
      <c r="W415" s="595">
        <f t="shared" si="63"/>
        <v>6.055</v>
      </c>
      <c r="X415" s="575">
        <f t="shared" si="63"/>
        <v>8.69</v>
      </c>
      <c r="Y415" s="338">
        <f>AVERAGE(Q415:R415)</f>
        <v>459</v>
      </c>
    </row>
    <row r="416" spans="1:25" ht="13.5" thickBot="1">
      <c r="A416" s="576"/>
      <c r="B416" s="579"/>
      <c r="C416" s="715" t="s">
        <v>15</v>
      </c>
      <c r="D416" s="716"/>
      <c r="E416" s="580">
        <f aca="true" t="shared" si="64" ref="E416:X416">SUM(E395+E398+E405+E409+E415)</f>
        <v>43.63</v>
      </c>
      <c r="F416" s="581">
        <f t="shared" si="64"/>
        <v>54.790000000000006</v>
      </c>
      <c r="G416" s="538">
        <f t="shared" si="64"/>
        <v>25.848999999999997</v>
      </c>
      <c r="H416" s="539">
        <f t="shared" si="64"/>
        <v>32.5</v>
      </c>
      <c r="I416" s="580">
        <f t="shared" si="64"/>
        <v>45.74</v>
      </c>
      <c r="J416" s="581">
        <f t="shared" si="64"/>
        <v>60.15</v>
      </c>
      <c r="K416" s="621"/>
      <c r="L416" s="621"/>
      <c r="M416" s="538">
        <f>SUM(M395+M398+M405+M409+M415)</f>
        <v>199.6</v>
      </c>
      <c r="N416" s="539">
        <f t="shared" si="64"/>
        <v>262.33000000000004</v>
      </c>
      <c r="O416" s="621"/>
      <c r="P416" s="621"/>
      <c r="Q416" s="582">
        <f t="shared" si="64"/>
        <v>1405</v>
      </c>
      <c r="R416" s="598">
        <f t="shared" si="64"/>
        <v>1824</v>
      </c>
      <c r="S416" s="653"/>
      <c r="T416" s="653"/>
      <c r="U416" s="653"/>
      <c r="V416" s="653"/>
      <c r="W416" s="538">
        <f t="shared" si="64"/>
        <v>108.805</v>
      </c>
      <c r="X416" s="542">
        <f t="shared" si="64"/>
        <v>117.81</v>
      </c>
      <c r="Y416" s="337">
        <f>AVERAGE(Q416:R416)</f>
        <v>1614.5</v>
      </c>
    </row>
    <row r="417" spans="1:25" ht="13.5" thickBot="1">
      <c r="A417" s="741"/>
      <c r="B417" s="687"/>
      <c r="C417" s="687"/>
      <c r="D417" s="687"/>
      <c r="E417" s="687"/>
      <c r="F417" s="687"/>
      <c r="G417" s="687"/>
      <c r="H417" s="687"/>
      <c r="I417" s="687"/>
      <c r="J417" s="687"/>
      <c r="K417" s="687"/>
      <c r="L417" s="687"/>
      <c r="M417" s="687"/>
      <c r="N417" s="687"/>
      <c r="O417" s="687"/>
      <c r="P417" s="687"/>
      <c r="Q417" s="687"/>
      <c r="R417" s="687"/>
      <c r="S417" s="687"/>
      <c r="T417" s="687"/>
      <c r="U417" s="687"/>
      <c r="V417" s="687"/>
      <c r="W417" s="687"/>
      <c r="X417" s="742"/>
      <c r="Y417" s="335"/>
    </row>
    <row r="418" spans="1:25" ht="12.75">
      <c r="A418" s="86"/>
      <c r="B418" s="689" t="s">
        <v>26</v>
      </c>
      <c r="C418" s="690"/>
      <c r="D418" s="691"/>
      <c r="E418" s="87">
        <v>42</v>
      </c>
      <c r="F418" s="87">
        <v>54</v>
      </c>
      <c r="G418" s="87" t="e">
        <f>E418*#REF!/C419</f>
        <v>#REF!</v>
      </c>
      <c r="H418" s="87" t="e">
        <f>F418*#REF!/C419</f>
        <v>#REF!</v>
      </c>
      <c r="I418" s="87">
        <v>47</v>
      </c>
      <c r="J418" s="87">
        <v>60</v>
      </c>
      <c r="K418" s="87"/>
      <c r="L418" s="87"/>
      <c r="M418" s="87">
        <v>203</v>
      </c>
      <c r="N418" s="88">
        <v>261</v>
      </c>
      <c r="O418" s="88"/>
      <c r="P418" s="88"/>
      <c r="Q418" s="89">
        <v>1400</v>
      </c>
      <c r="R418" s="90">
        <v>1800</v>
      </c>
      <c r="S418" s="90"/>
      <c r="T418" s="90"/>
      <c r="U418" s="90"/>
      <c r="V418" s="90"/>
      <c r="W418" s="90">
        <v>45</v>
      </c>
      <c r="X418" s="91">
        <v>50</v>
      </c>
      <c r="Y418" s="335"/>
    </row>
    <row r="419" spans="1:25" ht="13.5" thickBot="1">
      <c r="A419" s="92"/>
      <c r="B419" s="93" t="s">
        <v>28</v>
      </c>
      <c r="C419" s="177">
        <v>100</v>
      </c>
      <c r="D419" s="178"/>
      <c r="E419" s="561">
        <f>E416*C419/E418-C419</f>
        <v>3.8809523809523796</v>
      </c>
      <c r="F419" s="561">
        <f>F416*C419/F418-C419</f>
        <v>1.4629629629629761</v>
      </c>
      <c r="G419" s="561" t="e">
        <f>G416*C419/G418-C419</f>
        <v>#REF!</v>
      </c>
      <c r="H419" s="561" t="e">
        <f>H416*C419/H418-C419</f>
        <v>#REF!</v>
      </c>
      <c r="I419" s="561">
        <f>I416*C419/I418-C419</f>
        <v>-2.6808510638297918</v>
      </c>
      <c r="J419" s="561">
        <f>J416*C419/J418-C419</f>
        <v>0.25</v>
      </c>
      <c r="K419" s="561"/>
      <c r="L419" s="561"/>
      <c r="M419" s="561">
        <f>M416*C419/M418-C419</f>
        <v>-1.6748768472906335</v>
      </c>
      <c r="N419" s="562">
        <f>N416*C419/N418-C419</f>
        <v>0.5095785440613128</v>
      </c>
      <c r="O419" s="562"/>
      <c r="P419" s="562"/>
      <c r="Q419" s="561">
        <f>Q416*C419/Q418-C419</f>
        <v>0.3571428571428612</v>
      </c>
      <c r="R419" s="561">
        <f>R416*C419/R418-C419</f>
        <v>1.3333333333333286</v>
      </c>
      <c r="S419" s="561"/>
      <c r="T419" s="561"/>
      <c r="U419" s="561"/>
      <c r="V419" s="561"/>
      <c r="W419" s="561">
        <f>W416*C419/W418-C419</f>
        <v>141.7888888888889</v>
      </c>
      <c r="X419" s="563">
        <f>X416*C419/X418-C419</f>
        <v>135.62</v>
      </c>
      <c r="Y419" s="335"/>
    </row>
    <row r="437" spans="1:24" ht="15.75">
      <c r="A437" s="30"/>
      <c r="B437" s="5"/>
      <c r="C437" s="5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</row>
    <row r="438" spans="2:24" ht="16.5" thickBot="1">
      <c r="B438" s="5"/>
      <c r="C438" s="5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</row>
    <row r="439" spans="1:25" ht="77.25" thickBot="1">
      <c r="A439" s="83" t="s">
        <v>88</v>
      </c>
      <c r="B439" s="142" t="s">
        <v>22</v>
      </c>
      <c r="C439" s="725" t="s">
        <v>23</v>
      </c>
      <c r="D439" s="720"/>
      <c r="E439" s="725" t="s">
        <v>24</v>
      </c>
      <c r="F439" s="726"/>
      <c r="G439" s="726"/>
      <c r="H439" s="726"/>
      <c r="I439" s="726"/>
      <c r="J439" s="726"/>
      <c r="K439" s="726"/>
      <c r="L439" s="726"/>
      <c r="M439" s="726"/>
      <c r="N439" s="704"/>
      <c r="O439" s="378"/>
      <c r="P439" s="378"/>
      <c r="Q439" s="696" t="s">
        <v>25</v>
      </c>
      <c r="R439" s="697"/>
      <c r="S439" s="650"/>
      <c r="T439" s="650"/>
      <c r="U439" s="650"/>
      <c r="V439" s="650"/>
      <c r="W439" s="727" t="s">
        <v>50</v>
      </c>
      <c r="X439" s="728"/>
      <c r="Y439" s="335"/>
    </row>
    <row r="440" spans="1:25" ht="13.5" thickBot="1">
      <c r="A440" s="674" t="s">
        <v>119</v>
      </c>
      <c r="B440" s="707"/>
      <c r="C440" s="721"/>
      <c r="D440" s="722"/>
      <c r="E440" s="733" t="s">
        <v>8</v>
      </c>
      <c r="F440" s="734"/>
      <c r="G440" s="734"/>
      <c r="H440" s="735"/>
      <c r="I440" s="736" t="s">
        <v>9</v>
      </c>
      <c r="J440" s="737"/>
      <c r="K440" s="604"/>
      <c r="L440" s="604"/>
      <c r="M440" s="736" t="s">
        <v>10</v>
      </c>
      <c r="N440" s="737"/>
      <c r="O440" s="641"/>
      <c r="P440" s="641"/>
      <c r="Q440" s="698"/>
      <c r="R440" s="688"/>
      <c r="S440" s="382"/>
      <c r="T440" s="382"/>
      <c r="U440" s="382"/>
      <c r="V440" s="382"/>
      <c r="W440" s="729"/>
      <c r="X440" s="730"/>
      <c r="Y440" s="335"/>
    </row>
    <row r="441" spans="1:25" ht="13.5" thickBot="1">
      <c r="A441" s="708"/>
      <c r="B441" s="709"/>
      <c r="C441" s="723"/>
      <c r="D441" s="724"/>
      <c r="E441" s="703" t="s">
        <v>29</v>
      </c>
      <c r="F441" s="704"/>
      <c r="G441" s="705" t="s">
        <v>30</v>
      </c>
      <c r="H441" s="706"/>
      <c r="I441" s="738"/>
      <c r="J441" s="706"/>
      <c r="K441" s="614"/>
      <c r="L441" s="614"/>
      <c r="M441" s="739"/>
      <c r="N441" s="740"/>
      <c r="O441" s="641"/>
      <c r="P441" s="641"/>
      <c r="Q441" s="699"/>
      <c r="R441" s="700"/>
      <c r="S441" s="537"/>
      <c r="T441" s="537"/>
      <c r="U441" s="537"/>
      <c r="V441" s="537"/>
      <c r="W441" s="731"/>
      <c r="X441" s="732"/>
      <c r="Y441" s="335"/>
    </row>
    <row r="442" spans="1:25" ht="16.5" thickBot="1">
      <c r="A442" s="77"/>
      <c r="B442" s="180" t="s">
        <v>0</v>
      </c>
      <c r="C442" s="72" t="s">
        <v>86</v>
      </c>
      <c r="D442" s="71" t="s">
        <v>87</v>
      </c>
      <c r="E442" s="70" t="s">
        <v>86</v>
      </c>
      <c r="F442" s="71" t="s">
        <v>87</v>
      </c>
      <c r="G442" s="72" t="s">
        <v>86</v>
      </c>
      <c r="H442" s="71" t="s">
        <v>87</v>
      </c>
      <c r="I442" s="70" t="s">
        <v>86</v>
      </c>
      <c r="J442" s="71" t="s">
        <v>87</v>
      </c>
      <c r="K442" s="605"/>
      <c r="L442" s="605"/>
      <c r="M442" s="70" t="s">
        <v>86</v>
      </c>
      <c r="N442" s="71" t="s">
        <v>87</v>
      </c>
      <c r="O442" s="605"/>
      <c r="P442" s="605"/>
      <c r="Q442" s="70" t="s">
        <v>86</v>
      </c>
      <c r="R442" s="71" t="s">
        <v>87</v>
      </c>
      <c r="S442" s="605"/>
      <c r="T442" s="605"/>
      <c r="U442" s="605"/>
      <c r="V442" s="605"/>
      <c r="W442" s="70" t="s">
        <v>86</v>
      </c>
      <c r="X442" s="71" t="s">
        <v>87</v>
      </c>
      <c r="Y442" s="335"/>
    </row>
    <row r="443" spans="1:25" ht="12.75">
      <c r="A443" s="80" t="s">
        <v>71</v>
      </c>
      <c r="B443" s="146" t="s">
        <v>42</v>
      </c>
      <c r="C443" s="189">
        <v>150</v>
      </c>
      <c r="D443" s="294">
        <v>200</v>
      </c>
      <c r="E443" s="251">
        <v>4.61</v>
      </c>
      <c r="F443" s="252">
        <v>5.85</v>
      </c>
      <c r="G443" s="121">
        <v>3.53</v>
      </c>
      <c r="H443" s="122">
        <v>3.68</v>
      </c>
      <c r="I443" s="251">
        <v>4.98</v>
      </c>
      <c r="J443" s="252">
        <v>6.14</v>
      </c>
      <c r="K443" s="610"/>
      <c r="L443" s="610"/>
      <c r="M443" s="248">
        <v>21.79</v>
      </c>
      <c r="N443" s="249">
        <v>29.05</v>
      </c>
      <c r="O443" s="610"/>
      <c r="P443" s="610"/>
      <c r="Q443" s="254">
        <v>139</v>
      </c>
      <c r="R443" s="241">
        <v>185</v>
      </c>
      <c r="S443" s="657"/>
      <c r="T443" s="657"/>
      <c r="U443" s="657"/>
      <c r="V443" s="657"/>
      <c r="W443" s="121">
        <v>1.03</v>
      </c>
      <c r="X443" s="122">
        <v>1.23</v>
      </c>
      <c r="Y443" s="335"/>
    </row>
    <row r="444" spans="1:25" ht="12.75">
      <c r="A444" s="79">
        <v>1</v>
      </c>
      <c r="B444" s="188" t="s">
        <v>5</v>
      </c>
      <c r="C444" s="54" t="s">
        <v>78</v>
      </c>
      <c r="D444" s="55" t="s">
        <v>55</v>
      </c>
      <c r="E444" s="201">
        <v>2.35</v>
      </c>
      <c r="F444" s="215">
        <v>3.1</v>
      </c>
      <c r="G444" s="107">
        <v>0.065</v>
      </c>
      <c r="H444" s="108">
        <v>0.04</v>
      </c>
      <c r="I444" s="201">
        <v>3.32</v>
      </c>
      <c r="J444" s="215">
        <v>3.4</v>
      </c>
      <c r="K444" s="261"/>
      <c r="L444" s="261"/>
      <c r="M444" s="107">
        <v>14.84</v>
      </c>
      <c r="N444" s="108">
        <v>19.77</v>
      </c>
      <c r="O444" s="261"/>
      <c r="P444" s="261"/>
      <c r="Q444" s="196">
        <v>95</v>
      </c>
      <c r="R444" s="16">
        <v>115</v>
      </c>
      <c r="S444" s="196"/>
      <c r="T444" s="196"/>
      <c r="U444" s="196"/>
      <c r="V444" s="196"/>
      <c r="W444" s="258"/>
      <c r="X444" s="150"/>
      <c r="Y444" s="335"/>
    </row>
    <row r="445" spans="1:25" ht="12.75">
      <c r="A445" s="79">
        <v>395</v>
      </c>
      <c r="B445" s="20" t="s">
        <v>13</v>
      </c>
      <c r="C445" s="64">
        <v>170</v>
      </c>
      <c r="D445" s="57">
        <v>200</v>
      </c>
      <c r="E445" s="31">
        <v>3.94</v>
      </c>
      <c r="F445" s="32">
        <v>4.64</v>
      </c>
      <c r="G445" s="31">
        <v>3.27</v>
      </c>
      <c r="H445" s="32">
        <v>3.27</v>
      </c>
      <c r="I445" s="31">
        <v>4.35</v>
      </c>
      <c r="J445" s="32">
        <v>5.12</v>
      </c>
      <c r="K445" s="607"/>
      <c r="L445" s="607"/>
      <c r="M445" s="31">
        <v>14.67</v>
      </c>
      <c r="N445" s="32">
        <v>17.26</v>
      </c>
      <c r="O445" s="607"/>
      <c r="P445" s="607"/>
      <c r="Q445" s="42">
        <v>91</v>
      </c>
      <c r="R445" s="43">
        <v>107</v>
      </c>
      <c r="S445" s="645"/>
      <c r="T445" s="645"/>
      <c r="U445" s="645"/>
      <c r="V445" s="645"/>
      <c r="W445" s="42">
        <v>0.6</v>
      </c>
      <c r="X445" s="43">
        <v>0.6</v>
      </c>
      <c r="Y445" s="335"/>
    </row>
    <row r="446" spans="1:25" ht="13.5" thickBot="1">
      <c r="A446" s="81"/>
      <c r="B446" s="144"/>
      <c r="C446" s="712" t="s">
        <v>6</v>
      </c>
      <c r="D446" s="695"/>
      <c r="E446" s="202">
        <f aca="true" t="shared" si="65" ref="E446:X446">SUM(E443:E445)</f>
        <v>10.9</v>
      </c>
      <c r="F446" s="206">
        <f t="shared" si="65"/>
        <v>13.59</v>
      </c>
      <c r="G446" s="151">
        <f t="shared" si="65"/>
        <v>6.865</v>
      </c>
      <c r="H446" s="152">
        <f t="shared" si="65"/>
        <v>6.99</v>
      </c>
      <c r="I446" s="202">
        <f t="shared" si="65"/>
        <v>12.65</v>
      </c>
      <c r="J446" s="206">
        <f t="shared" si="65"/>
        <v>14.66</v>
      </c>
      <c r="K446" s="617"/>
      <c r="L446" s="617"/>
      <c r="M446" s="151">
        <f t="shared" si="65"/>
        <v>51.3</v>
      </c>
      <c r="N446" s="152">
        <f t="shared" si="65"/>
        <v>66.08</v>
      </c>
      <c r="O446" s="617"/>
      <c r="P446" s="617"/>
      <c r="Q446" s="202">
        <f t="shared" si="65"/>
        <v>325</v>
      </c>
      <c r="R446" s="152">
        <f t="shared" si="65"/>
        <v>407</v>
      </c>
      <c r="S446" s="617"/>
      <c r="T446" s="617"/>
      <c r="U446" s="617"/>
      <c r="V446" s="617"/>
      <c r="W446" s="151">
        <f t="shared" si="65"/>
        <v>1.63</v>
      </c>
      <c r="X446" s="153">
        <f t="shared" si="65"/>
        <v>1.83</v>
      </c>
      <c r="Y446" s="339">
        <f>AVERAGE(Q446:R446)</f>
        <v>366</v>
      </c>
    </row>
    <row r="447" spans="1:25" ht="15.75">
      <c r="A447" s="84"/>
      <c r="B447" s="181" t="s">
        <v>1</v>
      </c>
      <c r="C447" s="128"/>
      <c r="D447" s="129"/>
      <c r="E447" s="295"/>
      <c r="F447" s="155" t="s">
        <v>7</v>
      </c>
      <c r="G447" s="156"/>
      <c r="H447" s="155"/>
      <c r="I447" s="156"/>
      <c r="J447" s="155"/>
      <c r="K447" s="618"/>
      <c r="L447" s="618"/>
      <c r="M447" s="156"/>
      <c r="N447" s="155" t="s">
        <v>7</v>
      </c>
      <c r="O447" s="618"/>
      <c r="P447" s="618"/>
      <c r="Q447" s="207"/>
      <c r="R447" s="243"/>
      <c r="S447" s="654"/>
      <c r="T447" s="654"/>
      <c r="U447" s="654"/>
      <c r="V447" s="654"/>
      <c r="W447" s="242"/>
      <c r="X447" s="158"/>
      <c r="Y447" s="335"/>
    </row>
    <row r="448" spans="1:25" ht="12.75">
      <c r="A448" s="79" t="s">
        <v>161</v>
      </c>
      <c r="B448" s="75" t="s">
        <v>181</v>
      </c>
      <c r="C448" s="33">
        <v>180</v>
      </c>
      <c r="D448" s="57">
        <v>180</v>
      </c>
      <c r="E448" s="31">
        <v>0.58</v>
      </c>
      <c r="F448" s="32">
        <v>0.58</v>
      </c>
      <c r="G448" s="31"/>
      <c r="H448" s="32"/>
      <c r="I448" s="31">
        <v>0.41</v>
      </c>
      <c r="J448" s="32">
        <v>0.41</v>
      </c>
      <c r="K448" s="607"/>
      <c r="L448" s="607"/>
      <c r="M448" s="31">
        <v>20.26</v>
      </c>
      <c r="N448" s="32">
        <v>22.26</v>
      </c>
      <c r="O448" s="607"/>
      <c r="P448" s="607"/>
      <c r="Q448" s="42">
        <v>79</v>
      </c>
      <c r="R448" s="43">
        <v>79</v>
      </c>
      <c r="S448" s="645"/>
      <c r="T448" s="645"/>
      <c r="U448" s="645"/>
      <c r="V448" s="645"/>
      <c r="W448" s="42">
        <v>7.6</v>
      </c>
      <c r="X448" s="43">
        <v>7.7</v>
      </c>
      <c r="Y448" s="335"/>
    </row>
    <row r="449" spans="1:25" ht="13.5" thickBot="1">
      <c r="A449" s="81"/>
      <c r="B449" s="144"/>
      <c r="C449" s="712" t="s">
        <v>6</v>
      </c>
      <c r="D449" s="695"/>
      <c r="E449" s="267">
        <f>SUM(E448:E448)</f>
        <v>0.58</v>
      </c>
      <c r="F449" s="267">
        <f>SUM(F448:F448)</f>
        <v>0.58</v>
      </c>
      <c r="G449" s="151"/>
      <c r="H449" s="152"/>
      <c r="I449" s="296">
        <f aca="true" t="shared" si="66" ref="I449:X449">SUM(I448:I448)</f>
        <v>0.41</v>
      </c>
      <c r="J449" s="297">
        <f t="shared" si="66"/>
        <v>0.41</v>
      </c>
      <c r="K449" s="527"/>
      <c r="L449" s="527"/>
      <c r="M449" s="38">
        <f t="shared" si="66"/>
        <v>20.26</v>
      </c>
      <c r="N449" s="317">
        <f t="shared" si="66"/>
        <v>22.26</v>
      </c>
      <c r="O449" s="527"/>
      <c r="P449" s="527"/>
      <c r="Q449" s="299">
        <f t="shared" si="66"/>
        <v>79</v>
      </c>
      <c r="R449" s="297">
        <f t="shared" si="66"/>
        <v>79</v>
      </c>
      <c r="S449" s="527"/>
      <c r="T449" s="527"/>
      <c r="U449" s="527"/>
      <c r="V449" s="527"/>
      <c r="W449" s="296">
        <f t="shared" si="66"/>
        <v>7.6</v>
      </c>
      <c r="X449" s="297">
        <f t="shared" si="66"/>
        <v>7.7</v>
      </c>
      <c r="Y449" s="338">
        <f>AVERAGE(Q449:R449)</f>
        <v>79</v>
      </c>
    </row>
    <row r="450" spans="1:25" ht="15.75">
      <c r="A450" s="84"/>
      <c r="B450" s="181" t="s">
        <v>2</v>
      </c>
      <c r="C450" s="128"/>
      <c r="D450" s="129"/>
      <c r="E450" s="242"/>
      <c r="F450" s="155"/>
      <c r="G450" s="156"/>
      <c r="H450" s="155"/>
      <c r="I450" s="156"/>
      <c r="J450" s="155"/>
      <c r="K450" s="618"/>
      <c r="L450" s="618"/>
      <c r="M450" s="156"/>
      <c r="N450" s="155"/>
      <c r="O450" s="618"/>
      <c r="P450" s="618"/>
      <c r="Q450" s="156"/>
      <c r="R450" s="149"/>
      <c r="S450" s="513"/>
      <c r="T450" s="513"/>
      <c r="U450" s="513"/>
      <c r="V450" s="513"/>
      <c r="W450" s="148"/>
      <c r="X450" s="158"/>
      <c r="Y450" s="335"/>
    </row>
    <row r="451" spans="1:25" ht="25.5">
      <c r="A451" s="244">
        <v>35</v>
      </c>
      <c r="B451" s="145" t="s">
        <v>85</v>
      </c>
      <c r="C451" s="58">
        <v>40</v>
      </c>
      <c r="D451" s="59">
        <v>60</v>
      </c>
      <c r="E451" s="251">
        <v>0.49</v>
      </c>
      <c r="F451" s="252">
        <v>0.66</v>
      </c>
      <c r="G451" s="175"/>
      <c r="H451" s="108"/>
      <c r="I451" s="251">
        <v>2.4</v>
      </c>
      <c r="J451" s="252">
        <v>3.4</v>
      </c>
      <c r="K451" s="619"/>
      <c r="L451" s="619"/>
      <c r="M451" s="160">
        <v>5.69</v>
      </c>
      <c r="N451" s="252">
        <v>8.53</v>
      </c>
      <c r="O451" s="619"/>
      <c r="P451" s="619"/>
      <c r="Q451" s="162">
        <v>52</v>
      </c>
      <c r="R451" s="163">
        <v>68</v>
      </c>
      <c r="S451" s="536"/>
      <c r="T451" s="536"/>
      <c r="U451" s="536"/>
      <c r="V451" s="536"/>
      <c r="W451" s="196">
        <v>3.5</v>
      </c>
      <c r="X451" s="150">
        <v>5.25</v>
      </c>
      <c r="Y451" s="335"/>
    </row>
    <row r="452" spans="1:25" ht="25.5">
      <c r="A452" s="79">
        <v>84</v>
      </c>
      <c r="B452" s="309" t="s">
        <v>149</v>
      </c>
      <c r="C452" s="58" t="s">
        <v>150</v>
      </c>
      <c r="D452" s="59" t="s">
        <v>151</v>
      </c>
      <c r="E452" s="40">
        <v>2.56</v>
      </c>
      <c r="F452" s="41">
        <v>3.41</v>
      </c>
      <c r="G452" s="247">
        <v>1.23</v>
      </c>
      <c r="H452" s="253">
        <v>2.56</v>
      </c>
      <c r="I452" s="40">
        <v>4.41</v>
      </c>
      <c r="J452" s="174">
        <v>5.88</v>
      </c>
      <c r="K452" s="293"/>
      <c r="L452" s="293"/>
      <c r="M452" s="14">
        <v>9.65</v>
      </c>
      <c r="N452" s="225">
        <v>12.86</v>
      </c>
      <c r="O452" s="293"/>
      <c r="P452" s="293"/>
      <c r="Q452" s="40">
        <v>76</v>
      </c>
      <c r="R452" s="174">
        <v>101</v>
      </c>
      <c r="S452" s="293"/>
      <c r="T452" s="293"/>
      <c r="U452" s="293"/>
      <c r="V452" s="293"/>
      <c r="W452" s="111">
        <v>6.71</v>
      </c>
      <c r="X452" s="150">
        <v>8.94</v>
      </c>
      <c r="Y452" s="335"/>
    </row>
    <row r="453" spans="1:25" ht="12.75">
      <c r="A453" s="79">
        <v>286</v>
      </c>
      <c r="B453" s="75" t="s">
        <v>27</v>
      </c>
      <c r="C453" s="58" t="s">
        <v>19</v>
      </c>
      <c r="D453" s="59" t="s">
        <v>44</v>
      </c>
      <c r="E453" s="31">
        <v>3.69</v>
      </c>
      <c r="F453" s="32">
        <v>5.17</v>
      </c>
      <c r="G453" s="31">
        <v>3.3</v>
      </c>
      <c r="H453" s="32">
        <v>4.8</v>
      </c>
      <c r="I453" s="31">
        <v>4.02</v>
      </c>
      <c r="J453" s="32">
        <v>5.63</v>
      </c>
      <c r="K453" s="607"/>
      <c r="L453" s="607"/>
      <c r="M453" s="31">
        <v>7.02</v>
      </c>
      <c r="N453" s="32">
        <v>9.83</v>
      </c>
      <c r="O453" s="607"/>
      <c r="P453" s="607"/>
      <c r="Q453" s="42">
        <v>95</v>
      </c>
      <c r="R453" s="43">
        <v>133</v>
      </c>
      <c r="S453" s="645"/>
      <c r="T453" s="645"/>
      <c r="U453" s="645"/>
      <c r="V453" s="645"/>
      <c r="W453" s="42">
        <v>0.25</v>
      </c>
      <c r="X453" s="97">
        <v>0.35</v>
      </c>
      <c r="Y453" s="335"/>
    </row>
    <row r="454" spans="1:25" ht="12.75">
      <c r="A454" s="85" t="s">
        <v>140</v>
      </c>
      <c r="B454" s="20" t="s">
        <v>123</v>
      </c>
      <c r="C454" s="64">
        <v>110</v>
      </c>
      <c r="D454" s="57">
        <v>130</v>
      </c>
      <c r="E454" s="201">
        <v>2.41</v>
      </c>
      <c r="F454" s="215">
        <v>3.13</v>
      </c>
      <c r="G454" s="107">
        <v>1.8</v>
      </c>
      <c r="H454" s="108">
        <v>2.1</v>
      </c>
      <c r="I454" s="201">
        <v>4.48</v>
      </c>
      <c r="J454" s="215">
        <v>5.29</v>
      </c>
      <c r="K454" s="261"/>
      <c r="L454" s="261"/>
      <c r="M454" s="107">
        <v>14.31</v>
      </c>
      <c r="N454" s="215">
        <v>16.91</v>
      </c>
      <c r="O454" s="261"/>
      <c r="P454" s="261"/>
      <c r="Q454" s="111">
        <v>107</v>
      </c>
      <c r="R454" s="150">
        <v>127</v>
      </c>
      <c r="S454" s="647"/>
      <c r="T454" s="647"/>
      <c r="U454" s="647"/>
      <c r="V454" s="647"/>
      <c r="W454" s="196">
        <v>3.47</v>
      </c>
      <c r="X454" s="150">
        <v>4.34</v>
      </c>
      <c r="Y454" s="335"/>
    </row>
    <row r="455" spans="1:25" ht="12.75">
      <c r="A455" s="79">
        <v>372</v>
      </c>
      <c r="B455" s="146" t="s">
        <v>148</v>
      </c>
      <c r="C455" s="64">
        <v>150</v>
      </c>
      <c r="D455" s="57">
        <v>200</v>
      </c>
      <c r="E455" s="31">
        <v>0.33</v>
      </c>
      <c r="F455" s="141">
        <v>0.59</v>
      </c>
      <c r="G455" s="31"/>
      <c r="H455" s="141"/>
      <c r="I455" s="31">
        <v>0.02</v>
      </c>
      <c r="J455" s="141">
        <v>0.04</v>
      </c>
      <c r="K455" s="607"/>
      <c r="L455" s="607"/>
      <c r="M455" s="31">
        <v>20.82</v>
      </c>
      <c r="N455" s="141">
        <v>27.76</v>
      </c>
      <c r="O455" s="607"/>
      <c r="P455" s="607"/>
      <c r="Q455" s="42">
        <v>85</v>
      </c>
      <c r="R455" s="97">
        <v>113</v>
      </c>
      <c r="S455" s="645"/>
      <c r="T455" s="645"/>
      <c r="U455" s="645"/>
      <c r="V455" s="645"/>
      <c r="W455" s="42">
        <v>2.3</v>
      </c>
      <c r="X455" s="97">
        <v>3.07</v>
      </c>
      <c r="Y455" s="335"/>
    </row>
    <row r="456" spans="1:25" ht="12.75">
      <c r="A456" s="79">
        <v>700</v>
      </c>
      <c r="B456" s="300" t="s">
        <v>14</v>
      </c>
      <c r="C456" s="62">
        <v>40</v>
      </c>
      <c r="D456" s="63">
        <v>50</v>
      </c>
      <c r="E456" s="164">
        <v>3.08</v>
      </c>
      <c r="F456" s="165">
        <v>4</v>
      </c>
      <c r="G456" s="164"/>
      <c r="H456" s="165"/>
      <c r="I456" s="164">
        <v>0.53</v>
      </c>
      <c r="J456" s="165">
        <v>0.66</v>
      </c>
      <c r="K456" s="611"/>
      <c r="L456" s="611"/>
      <c r="M456" s="164">
        <v>15.08</v>
      </c>
      <c r="N456" s="165">
        <v>18.85</v>
      </c>
      <c r="O456" s="611"/>
      <c r="P456" s="611"/>
      <c r="Q456" s="166">
        <v>80</v>
      </c>
      <c r="R456" s="167">
        <v>100</v>
      </c>
      <c r="S456" s="648"/>
      <c r="T456" s="648"/>
      <c r="U456" s="648"/>
      <c r="V456" s="648"/>
      <c r="W456" s="302"/>
      <c r="X456" s="173"/>
      <c r="Y456" s="335"/>
    </row>
    <row r="457" spans="1:25" ht="13.5" thickBot="1">
      <c r="A457" s="81"/>
      <c r="B457" s="144"/>
      <c r="C457" s="712" t="s">
        <v>6</v>
      </c>
      <c r="D457" s="695"/>
      <c r="E457" s="151">
        <f aca="true" t="shared" si="67" ref="E457:W457">SUM(E451:E456)</f>
        <v>12.56</v>
      </c>
      <c r="F457" s="152">
        <f t="shared" si="67"/>
        <v>16.96</v>
      </c>
      <c r="G457" s="151">
        <f t="shared" si="67"/>
        <v>6.329999999999999</v>
      </c>
      <c r="H457" s="152">
        <f t="shared" si="67"/>
        <v>9.459999999999999</v>
      </c>
      <c r="I457" s="151">
        <f t="shared" si="67"/>
        <v>15.86</v>
      </c>
      <c r="J457" s="152">
        <f t="shared" si="67"/>
        <v>20.9</v>
      </c>
      <c r="K457" s="617"/>
      <c r="L457" s="617"/>
      <c r="M457" s="151">
        <f t="shared" si="67"/>
        <v>72.57000000000001</v>
      </c>
      <c r="N457" s="152">
        <f t="shared" si="67"/>
        <v>94.74000000000001</v>
      </c>
      <c r="O457" s="617"/>
      <c r="P457" s="617"/>
      <c r="Q457" s="151">
        <f t="shared" si="67"/>
        <v>495</v>
      </c>
      <c r="R457" s="152">
        <f t="shared" si="67"/>
        <v>642</v>
      </c>
      <c r="S457" s="617"/>
      <c r="T457" s="617"/>
      <c r="U457" s="617"/>
      <c r="V457" s="617"/>
      <c r="W457" s="151">
        <f t="shared" si="67"/>
        <v>16.23</v>
      </c>
      <c r="X457" s="152">
        <f>SUM(X451:X456)</f>
        <v>21.95</v>
      </c>
      <c r="Y457" s="339">
        <f>AVERAGE(Q457:R457)</f>
        <v>568.5</v>
      </c>
    </row>
    <row r="458" spans="1:25" ht="15.75">
      <c r="A458" s="84"/>
      <c r="B458" s="181" t="s">
        <v>54</v>
      </c>
      <c r="C458" s="128"/>
      <c r="D458" s="129"/>
      <c r="E458" s="242"/>
      <c r="F458" s="155"/>
      <c r="G458" s="207"/>
      <c r="H458" s="210"/>
      <c r="I458" s="156"/>
      <c r="J458" s="155"/>
      <c r="K458" s="618"/>
      <c r="L458" s="618"/>
      <c r="M458" s="207"/>
      <c r="N458" s="210"/>
      <c r="O458" s="618"/>
      <c r="P458" s="618"/>
      <c r="Q458" s="156"/>
      <c r="R458" s="149"/>
      <c r="S458" s="513"/>
      <c r="T458" s="513"/>
      <c r="U458" s="513"/>
      <c r="V458" s="513"/>
      <c r="W458" s="208"/>
      <c r="X458" s="158"/>
      <c r="Y458" s="335"/>
    </row>
    <row r="459" spans="1:25" ht="12.75">
      <c r="A459" s="85">
        <v>401</v>
      </c>
      <c r="B459" s="75" t="s">
        <v>81</v>
      </c>
      <c r="C459" s="33">
        <v>150</v>
      </c>
      <c r="D459" s="44">
        <v>180</v>
      </c>
      <c r="E459" s="31">
        <v>5.35</v>
      </c>
      <c r="F459" s="32">
        <v>6.42</v>
      </c>
      <c r="G459" s="31">
        <v>5.35</v>
      </c>
      <c r="H459" s="32">
        <v>6.42</v>
      </c>
      <c r="I459" s="31">
        <v>5.8</v>
      </c>
      <c r="J459" s="32">
        <v>6.96</v>
      </c>
      <c r="K459" s="607"/>
      <c r="L459" s="607"/>
      <c r="M459" s="31">
        <v>17.05</v>
      </c>
      <c r="N459" s="32">
        <v>20.46</v>
      </c>
      <c r="O459" s="607"/>
      <c r="P459" s="607"/>
      <c r="Q459" s="42">
        <v>120</v>
      </c>
      <c r="R459" s="43">
        <v>144</v>
      </c>
      <c r="S459" s="645"/>
      <c r="T459" s="645"/>
      <c r="U459" s="645"/>
      <c r="V459" s="645"/>
      <c r="W459" s="42">
        <v>0.2</v>
      </c>
      <c r="X459" s="43">
        <v>0.4</v>
      </c>
      <c r="Y459" s="335"/>
    </row>
    <row r="460" spans="1:25" ht="12.75">
      <c r="A460" s="79"/>
      <c r="B460" s="20" t="s">
        <v>162</v>
      </c>
      <c r="C460" s="64"/>
      <c r="D460" s="57">
        <v>15</v>
      </c>
      <c r="E460" s="31"/>
      <c r="F460" s="32">
        <v>3.5</v>
      </c>
      <c r="G460" s="31"/>
      <c r="H460" s="32">
        <v>1.6</v>
      </c>
      <c r="I460" s="31"/>
      <c r="J460" s="32">
        <v>3.54</v>
      </c>
      <c r="K460" s="607"/>
      <c r="L460" s="607"/>
      <c r="M460" s="31"/>
      <c r="N460" s="32">
        <v>7.49</v>
      </c>
      <c r="O460" s="607"/>
      <c r="P460" s="607"/>
      <c r="Q460" s="42"/>
      <c r="R460" s="43">
        <v>63</v>
      </c>
      <c r="S460" s="645"/>
      <c r="T460" s="645"/>
      <c r="U460" s="645"/>
      <c r="V460" s="645"/>
      <c r="W460" s="42"/>
      <c r="X460" s="43"/>
      <c r="Y460" s="335"/>
    </row>
    <row r="461" spans="1:25" ht="12.75">
      <c r="A461" s="354"/>
      <c r="B461" s="85" t="s">
        <v>163</v>
      </c>
      <c r="C461" s="17">
        <v>50</v>
      </c>
      <c r="D461" s="57">
        <v>60</v>
      </c>
      <c r="E461" s="31">
        <v>0.2</v>
      </c>
      <c r="F461" s="32">
        <v>0.24</v>
      </c>
      <c r="G461" s="31">
        <v>0</v>
      </c>
      <c r="H461" s="32">
        <v>0</v>
      </c>
      <c r="I461" s="31">
        <v>0.15</v>
      </c>
      <c r="J461" s="32">
        <v>0.18</v>
      </c>
      <c r="K461" s="607"/>
      <c r="L461" s="607"/>
      <c r="M461" s="31">
        <v>5.15</v>
      </c>
      <c r="N461" s="32">
        <v>6.18</v>
      </c>
      <c r="O461" s="607"/>
      <c r="P461" s="607"/>
      <c r="Q461" s="42">
        <v>24</v>
      </c>
      <c r="R461" s="43">
        <v>28</v>
      </c>
      <c r="S461" s="645"/>
      <c r="T461" s="645"/>
      <c r="U461" s="645"/>
      <c r="V461" s="645"/>
      <c r="W461" s="42">
        <v>2.5</v>
      </c>
      <c r="X461" s="43">
        <v>3</v>
      </c>
      <c r="Y461" s="335"/>
    </row>
    <row r="462" spans="1:25" ht="13.5" thickBot="1">
      <c r="A462" s="81"/>
      <c r="B462" s="144"/>
      <c r="C462" s="712" t="s">
        <v>6</v>
      </c>
      <c r="D462" s="695"/>
      <c r="E462" s="170">
        <f aca="true" t="shared" si="68" ref="E462:X462">SUM(E459:E461)</f>
        <v>5.55</v>
      </c>
      <c r="F462" s="171">
        <f t="shared" si="68"/>
        <v>10.16</v>
      </c>
      <c r="G462" s="209">
        <f t="shared" si="68"/>
        <v>5.35</v>
      </c>
      <c r="H462" s="211">
        <f t="shared" si="68"/>
        <v>8.02</v>
      </c>
      <c r="I462" s="170">
        <f t="shared" si="68"/>
        <v>5.95</v>
      </c>
      <c r="J462" s="171">
        <f t="shared" si="68"/>
        <v>10.68</v>
      </c>
      <c r="K462" s="620"/>
      <c r="L462" s="620"/>
      <c r="M462" s="209">
        <f t="shared" si="68"/>
        <v>22.200000000000003</v>
      </c>
      <c r="N462" s="211">
        <f t="shared" si="68"/>
        <v>34.13</v>
      </c>
      <c r="O462" s="620"/>
      <c r="P462" s="620"/>
      <c r="Q462" s="170">
        <f t="shared" si="68"/>
        <v>144</v>
      </c>
      <c r="R462" s="171">
        <f t="shared" si="68"/>
        <v>235</v>
      </c>
      <c r="S462" s="620"/>
      <c r="T462" s="620"/>
      <c r="U462" s="620"/>
      <c r="V462" s="620"/>
      <c r="W462" s="209">
        <f t="shared" si="68"/>
        <v>2.7</v>
      </c>
      <c r="X462" s="171">
        <f t="shared" si="68"/>
        <v>3.4</v>
      </c>
      <c r="Y462" s="339">
        <f>AVERAGE(Q462:R462)</f>
        <v>189.5</v>
      </c>
    </row>
    <row r="463" spans="1:25" ht="15.75">
      <c r="A463" s="84"/>
      <c r="B463" s="181" t="s">
        <v>53</v>
      </c>
      <c r="C463" s="128"/>
      <c r="D463" s="129"/>
      <c r="E463" s="295"/>
      <c r="F463" s="210"/>
      <c r="G463" s="156"/>
      <c r="H463" s="155"/>
      <c r="I463" s="207"/>
      <c r="J463" s="210"/>
      <c r="K463" s="618"/>
      <c r="L463" s="618"/>
      <c r="M463" s="156"/>
      <c r="N463" s="210"/>
      <c r="O463" s="618"/>
      <c r="P463" s="618"/>
      <c r="Q463" s="156"/>
      <c r="R463" s="149"/>
      <c r="S463" s="513"/>
      <c r="T463" s="513"/>
      <c r="U463" s="513"/>
      <c r="V463" s="513"/>
      <c r="W463" s="208"/>
      <c r="X463" s="158"/>
      <c r="Y463" s="335"/>
    </row>
    <row r="464" spans="1:25" ht="25.5">
      <c r="A464" s="80" t="s">
        <v>72</v>
      </c>
      <c r="B464" s="146" t="s">
        <v>182</v>
      </c>
      <c r="C464" s="60">
        <v>40</v>
      </c>
      <c r="D464" s="61">
        <v>60</v>
      </c>
      <c r="E464" s="34">
        <v>0.28</v>
      </c>
      <c r="F464" s="35">
        <v>0.42</v>
      </c>
      <c r="G464" s="34"/>
      <c r="H464" s="35"/>
      <c r="I464" s="34">
        <v>2.5</v>
      </c>
      <c r="J464" s="35">
        <v>3.5</v>
      </c>
      <c r="K464" s="612"/>
      <c r="L464" s="612"/>
      <c r="M464" s="34">
        <v>1.64</v>
      </c>
      <c r="N464" s="35">
        <v>2.46</v>
      </c>
      <c r="O464" s="612"/>
      <c r="P464" s="612"/>
      <c r="Q464" s="45">
        <v>36</v>
      </c>
      <c r="R464" s="46">
        <v>54</v>
      </c>
      <c r="S464" s="649"/>
      <c r="T464" s="649"/>
      <c r="U464" s="649"/>
      <c r="V464" s="649"/>
      <c r="W464" s="51">
        <v>3.5</v>
      </c>
      <c r="X464" s="52">
        <v>5.25</v>
      </c>
      <c r="Y464" s="335"/>
    </row>
    <row r="465" spans="1:25" ht="12.75">
      <c r="A465" s="79">
        <v>268</v>
      </c>
      <c r="B465" s="76" t="s">
        <v>121</v>
      </c>
      <c r="C465" s="58">
        <v>70</v>
      </c>
      <c r="D465" s="59">
        <v>95</v>
      </c>
      <c r="E465" s="251">
        <v>7.73</v>
      </c>
      <c r="F465" s="252">
        <v>10.3</v>
      </c>
      <c r="G465" s="169">
        <v>7.41</v>
      </c>
      <c r="H465" s="168">
        <v>10.14</v>
      </c>
      <c r="I465" s="251">
        <v>7.12</v>
      </c>
      <c r="J465" s="252">
        <v>9.49</v>
      </c>
      <c r="K465" s="619"/>
      <c r="L465" s="619"/>
      <c r="M465" s="160">
        <v>2.85</v>
      </c>
      <c r="N465" s="161">
        <v>3.8</v>
      </c>
      <c r="O465" s="619"/>
      <c r="P465" s="619"/>
      <c r="Q465" s="254">
        <v>111</v>
      </c>
      <c r="R465" s="255">
        <v>152</v>
      </c>
      <c r="S465" s="536"/>
      <c r="T465" s="536"/>
      <c r="U465" s="536"/>
      <c r="V465" s="536"/>
      <c r="W465" s="111">
        <v>0.58</v>
      </c>
      <c r="X465" s="150">
        <v>0.75</v>
      </c>
      <c r="Y465" s="335"/>
    </row>
    <row r="466" spans="1:25" ht="12.75">
      <c r="A466" s="79">
        <v>330</v>
      </c>
      <c r="B466" s="146" t="s">
        <v>43</v>
      </c>
      <c r="C466" s="351">
        <v>110</v>
      </c>
      <c r="D466" s="59">
        <v>130</v>
      </c>
      <c r="E466" s="40">
        <v>1.4</v>
      </c>
      <c r="F466" s="41">
        <v>1.66</v>
      </c>
      <c r="G466" s="107">
        <v>0.2</v>
      </c>
      <c r="H466" s="108">
        <v>0.3</v>
      </c>
      <c r="I466" s="40">
        <v>2.56</v>
      </c>
      <c r="J466" s="298">
        <v>3.02</v>
      </c>
      <c r="K466" s="633"/>
      <c r="L466" s="633"/>
      <c r="M466" s="40">
        <v>12.14</v>
      </c>
      <c r="N466" s="41">
        <v>14.35</v>
      </c>
      <c r="O466" s="293"/>
      <c r="P466" s="293"/>
      <c r="Q466" s="40">
        <v>88</v>
      </c>
      <c r="R466" s="41">
        <v>104</v>
      </c>
      <c r="S466" s="293"/>
      <c r="T466" s="293"/>
      <c r="U466" s="293"/>
      <c r="V466" s="293"/>
      <c r="W466" s="111">
        <v>17.91</v>
      </c>
      <c r="X466" s="150">
        <v>23.28</v>
      </c>
      <c r="Y466" s="335"/>
    </row>
    <row r="467" spans="1:25" ht="12.75">
      <c r="A467" s="79">
        <v>392</v>
      </c>
      <c r="B467" s="74" t="s">
        <v>49</v>
      </c>
      <c r="C467" s="67">
        <v>170</v>
      </c>
      <c r="D467" s="61">
        <v>200</v>
      </c>
      <c r="E467" s="14">
        <v>0.04</v>
      </c>
      <c r="F467" s="225">
        <v>0.06</v>
      </c>
      <c r="G467" s="107"/>
      <c r="H467" s="108"/>
      <c r="I467" s="14">
        <v>0.02</v>
      </c>
      <c r="J467" s="225">
        <v>0.02</v>
      </c>
      <c r="K467" s="293"/>
      <c r="L467" s="293"/>
      <c r="M467" s="40">
        <v>6.99</v>
      </c>
      <c r="N467" s="225">
        <v>9.32</v>
      </c>
      <c r="O467" s="293"/>
      <c r="P467" s="293"/>
      <c r="Q467" s="40">
        <v>28</v>
      </c>
      <c r="R467" s="174">
        <v>37</v>
      </c>
      <c r="S467" s="293"/>
      <c r="T467" s="293"/>
      <c r="U467" s="293"/>
      <c r="V467" s="293"/>
      <c r="W467" s="196">
        <v>0.015</v>
      </c>
      <c r="X467" s="150">
        <v>0.02</v>
      </c>
      <c r="Y467" s="335"/>
    </row>
    <row r="468" spans="1:25" ht="12.75">
      <c r="A468" s="79">
        <v>7</v>
      </c>
      <c r="B468" s="238" t="s">
        <v>18</v>
      </c>
      <c r="C468" s="64">
        <v>6</v>
      </c>
      <c r="D468" s="57">
        <v>10</v>
      </c>
      <c r="E468" s="201">
        <v>1.56</v>
      </c>
      <c r="F468" s="215">
        <v>2.6</v>
      </c>
      <c r="G468" s="107">
        <v>1.56</v>
      </c>
      <c r="H468" s="108">
        <v>2.6</v>
      </c>
      <c r="I468" s="201">
        <v>1.52</v>
      </c>
      <c r="J468" s="215">
        <v>2.53</v>
      </c>
      <c r="K468" s="261"/>
      <c r="L468" s="261"/>
      <c r="M468" s="107">
        <v>0</v>
      </c>
      <c r="N468" s="108">
        <v>0</v>
      </c>
      <c r="O468" s="261"/>
      <c r="P468" s="261"/>
      <c r="Q468" s="196">
        <v>21</v>
      </c>
      <c r="R468" s="16">
        <v>35</v>
      </c>
      <c r="S468" s="196"/>
      <c r="T468" s="196"/>
      <c r="U468" s="196"/>
      <c r="V468" s="196"/>
      <c r="W468" s="111"/>
      <c r="X468" s="150"/>
      <c r="Y468" s="335"/>
    </row>
    <row r="469" spans="1:25" ht="12.75">
      <c r="A469" s="79">
        <v>701</v>
      </c>
      <c r="B469" s="74" t="s">
        <v>33</v>
      </c>
      <c r="C469" s="68">
        <v>25</v>
      </c>
      <c r="D469" s="69">
        <v>30</v>
      </c>
      <c r="E469" s="31">
        <v>1.9</v>
      </c>
      <c r="F469" s="32">
        <v>2.28</v>
      </c>
      <c r="G469" s="31">
        <v>0.04</v>
      </c>
      <c r="H469" s="32">
        <v>0.04</v>
      </c>
      <c r="I469" s="31">
        <v>0.23</v>
      </c>
      <c r="J469" s="32">
        <v>0.27</v>
      </c>
      <c r="K469" s="607"/>
      <c r="L469" s="607"/>
      <c r="M469" s="31">
        <v>11.68</v>
      </c>
      <c r="N469" s="32">
        <v>14.01</v>
      </c>
      <c r="O469" s="607"/>
      <c r="P469" s="607"/>
      <c r="Q469" s="42">
        <v>53</v>
      </c>
      <c r="R469" s="43">
        <v>64</v>
      </c>
      <c r="S469" s="645"/>
      <c r="T469" s="645"/>
      <c r="U469" s="645"/>
      <c r="V469" s="645"/>
      <c r="W469" s="196"/>
      <c r="X469" s="150"/>
      <c r="Y469" s="335"/>
    </row>
    <row r="470" spans="1:25" ht="13.5" thickBot="1">
      <c r="A470" s="81"/>
      <c r="B470" s="144"/>
      <c r="C470" s="712" t="s">
        <v>6</v>
      </c>
      <c r="D470" s="695"/>
      <c r="E470" s="38">
        <f aca="true" t="shared" si="69" ref="E470:X470">SUM(E464:E469)</f>
        <v>12.91</v>
      </c>
      <c r="F470" s="316">
        <f t="shared" si="69"/>
        <v>17.32</v>
      </c>
      <c r="G470" s="38">
        <f t="shared" si="69"/>
        <v>9.209999999999999</v>
      </c>
      <c r="H470" s="317">
        <f t="shared" si="69"/>
        <v>13.08</v>
      </c>
      <c r="I470" s="38">
        <f t="shared" si="69"/>
        <v>13.950000000000001</v>
      </c>
      <c r="J470" s="317">
        <f t="shared" si="69"/>
        <v>18.830000000000002</v>
      </c>
      <c r="K470" s="316"/>
      <c r="L470" s="316"/>
      <c r="M470" s="38">
        <f t="shared" si="69"/>
        <v>35.300000000000004</v>
      </c>
      <c r="N470" s="316">
        <f t="shared" si="69"/>
        <v>43.94</v>
      </c>
      <c r="O470" s="316"/>
      <c r="P470" s="316"/>
      <c r="Q470" s="38">
        <f t="shared" si="69"/>
        <v>337</v>
      </c>
      <c r="R470" s="317">
        <f t="shared" si="69"/>
        <v>446</v>
      </c>
      <c r="S470" s="316"/>
      <c r="T470" s="316"/>
      <c r="U470" s="316"/>
      <c r="V470" s="316"/>
      <c r="W470" s="38">
        <f t="shared" si="69"/>
        <v>22.005000000000003</v>
      </c>
      <c r="X470" s="317">
        <f t="shared" si="69"/>
        <v>29.3</v>
      </c>
      <c r="Y470" s="341">
        <f>AVERAGE(Q470:R470)</f>
        <v>391.5</v>
      </c>
    </row>
    <row r="471" spans="1:25" ht="13.5" thickBot="1">
      <c r="A471" s="135"/>
      <c r="B471" s="147"/>
      <c r="C471" s="750" t="s">
        <v>15</v>
      </c>
      <c r="D471" s="718"/>
      <c r="E471" s="136">
        <f aca="true" t="shared" si="70" ref="E471:X471">SUM(E446+E449+E457+E462+E470)</f>
        <v>42.5</v>
      </c>
      <c r="F471" s="137">
        <f t="shared" si="70"/>
        <v>58.61000000000001</v>
      </c>
      <c r="G471" s="136">
        <f t="shared" si="70"/>
        <v>27.755000000000003</v>
      </c>
      <c r="H471" s="137">
        <f t="shared" si="70"/>
        <v>37.55</v>
      </c>
      <c r="I471" s="136">
        <f t="shared" si="70"/>
        <v>48.82000000000001</v>
      </c>
      <c r="J471" s="137">
        <f t="shared" si="70"/>
        <v>65.48</v>
      </c>
      <c r="K471" s="613"/>
      <c r="L471" s="613"/>
      <c r="M471" s="136">
        <f t="shared" si="70"/>
        <v>201.63</v>
      </c>
      <c r="N471" s="137">
        <f t="shared" si="70"/>
        <v>261.15</v>
      </c>
      <c r="O471" s="613"/>
      <c r="P471" s="613"/>
      <c r="Q471" s="170">
        <f t="shared" si="70"/>
        <v>1380</v>
      </c>
      <c r="R471" s="171">
        <f t="shared" si="70"/>
        <v>1809</v>
      </c>
      <c r="S471" s="620"/>
      <c r="T471" s="620"/>
      <c r="U471" s="620"/>
      <c r="V471" s="620"/>
      <c r="W471" s="136">
        <f t="shared" si="70"/>
        <v>50.165000000000006</v>
      </c>
      <c r="X471" s="138">
        <f t="shared" si="70"/>
        <v>64.18</v>
      </c>
      <c r="Y471" s="337">
        <f>AVERAGE(Q471:R471)</f>
        <v>1594.5</v>
      </c>
    </row>
    <row r="472" spans="1:25" ht="13.5" thickBot="1">
      <c r="A472" s="741"/>
      <c r="B472" s="687"/>
      <c r="C472" s="687"/>
      <c r="D472" s="687"/>
      <c r="E472" s="687"/>
      <c r="F472" s="687"/>
      <c r="G472" s="687"/>
      <c r="H472" s="687"/>
      <c r="I472" s="687"/>
      <c r="J472" s="687"/>
      <c r="K472" s="687"/>
      <c r="L472" s="687"/>
      <c r="M472" s="687"/>
      <c r="N472" s="687"/>
      <c r="O472" s="687"/>
      <c r="P472" s="687"/>
      <c r="Q472" s="687"/>
      <c r="R472" s="687"/>
      <c r="S472" s="687"/>
      <c r="T472" s="687"/>
      <c r="U472" s="687"/>
      <c r="V472" s="687"/>
      <c r="W472" s="687"/>
      <c r="X472" s="742"/>
      <c r="Y472" s="335"/>
    </row>
    <row r="473" spans="1:25" ht="12.75">
      <c r="A473" s="86"/>
      <c r="B473" s="689" t="s">
        <v>26</v>
      </c>
      <c r="C473" s="690"/>
      <c r="D473" s="691"/>
      <c r="E473" s="87">
        <v>42</v>
      </c>
      <c r="F473" s="87">
        <v>54</v>
      </c>
      <c r="G473" s="87" t="e">
        <f>E473*#REF!/C474</f>
        <v>#REF!</v>
      </c>
      <c r="H473" s="87" t="e">
        <f>F473*#REF!/C474</f>
        <v>#REF!</v>
      </c>
      <c r="I473" s="87">
        <v>47</v>
      </c>
      <c r="J473" s="87">
        <v>60</v>
      </c>
      <c r="K473" s="87"/>
      <c r="L473" s="87"/>
      <c r="M473" s="87">
        <v>203</v>
      </c>
      <c r="N473" s="88">
        <v>261</v>
      </c>
      <c r="O473" s="88"/>
      <c r="P473" s="88"/>
      <c r="Q473" s="89">
        <v>1400</v>
      </c>
      <c r="R473" s="90">
        <v>1800</v>
      </c>
      <c r="S473" s="90"/>
      <c r="T473" s="90"/>
      <c r="U473" s="90"/>
      <c r="V473" s="90"/>
      <c r="W473" s="90">
        <v>45</v>
      </c>
      <c r="X473" s="91">
        <v>50</v>
      </c>
      <c r="Y473" s="335"/>
    </row>
    <row r="474" spans="1:25" ht="13.5" thickBot="1">
      <c r="A474" s="92"/>
      <c r="B474" s="93" t="s">
        <v>28</v>
      </c>
      <c r="C474" s="692">
        <v>100</v>
      </c>
      <c r="D474" s="693"/>
      <c r="E474" s="94">
        <f>E471*C474/E473-C474</f>
        <v>1.1904761904761898</v>
      </c>
      <c r="F474" s="564">
        <f>F471*C474/F473-C474</f>
        <v>8.537037037037052</v>
      </c>
      <c r="G474" s="557" t="e">
        <f>G471*C474/G473-C474</f>
        <v>#REF!</v>
      </c>
      <c r="H474" s="557" t="e">
        <f>H471*C474/H473-C474</f>
        <v>#REF!</v>
      </c>
      <c r="I474" s="557">
        <f>I471*C474/I473-C474</f>
        <v>3.872340425531931</v>
      </c>
      <c r="J474" s="557">
        <f>J471*C474/J473-C474</f>
        <v>9.13333333333334</v>
      </c>
      <c r="K474" s="557"/>
      <c r="L474" s="557"/>
      <c r="M474" s="557">
        <f>M471*C474/M473-C474</f>
        <v>-0.6748768472906335</v>
      </c>
      <c r="N474" s="558">
        <f>N471*C474/N473-C474</f>
        <v>0.057471264367805475</v>
      </c>
      <c r="O474" s="558"/>
      <c r="P474" s="558"/>
      <c r="Q474" s="557">
        <f>Q471*C474/Q473-C474</f>
        <v>-1.4285714285714306</v>
      </c>
      <c r="R474" s="557">
        <f>R471*C474/R473-C474</f>
        <v>0.5</v>
      </c>
      <c r="S474" s="557"/>
      <c r="T474" s="557"/>
      <c r="U474" s="557"/>
      <c r="V474" s="557"/>
      <c r="W474" s="557">
        <f>W471*C474/W473-C474</f>
        <v>11.477777777777803</v>
      </c>
      <c r="X474" s="559">
        <f>X471*C474/X473-C474</f>
        <v>28.360000000000014</v>
      </c>
      <c r="Y474" s="335"/>
    </row>
    <row r="486" spans="1:24" ht="18">
      <c r="A486" s="405"/>
      <c r="B486" s="406"/>
      <c r="C486" s="406"/>
      <c r="D486" s="407"/>
      <c r="E486" s="407"/>
      <c r="F486" s="407"/>
      <c r="G486" s="407"/>
      <c r="H486" s="407"/>
      <c r="I486" s="40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</row>
    <row r="487" spans="2:24" ht="16.5" thickBot="1">
      <c r="B487" s="5"/>
      <c r="C487" s="5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</row>
    <row r="488" spans="1:25" ht="58.5" customHeight="1" thickBot="1">
      <c r="A488" s="83" t="s">
        <v>88</v>
      </c>
      <c r="B488" s="142" t="s">
        <v>22</v>
      </c>
      <c r="C488" s="725" t="s">
        <v>23</v>
      </c>
      <c r="D488" s="720"/>
      <c r="E488" s="725" t="s">
        <v>24</v>
      </c>
      <c r="F488" s="726"/>
      <c r="G488" s="726"/>
      <c r="H488" s="726"/>
      <c r="I488" s="726"/>
      <c r="J488" s="726"/>
      <c r="K488" s="726"/>
      <c r="L488" s="726"/>
      <c r="M488" s="726"/>
      <c r="N488" s="704"/>
      <c r="O488" s="378"/>
      <c r="P488" s="378"/>
      <c r="Q488" s="696" t="s">
        <v>25</v>
      </c>
      <c r="R488" s="697"/>
      <c r="S488" s="650"/>
      <c r="T488" s="650"/>
      <c r="U488" s="650"/>
      <c r="V488" s="650"/>
      <c r="W488" s="727" t="s">
        <v>50</v>
      </c>
      <c r="X488" s="728"/>
      <c r="Y488" s="335"/>
    </row>
    <row r="489" spans="1:25" ht="13.5" thickBot="1">
      <c r="A489" s="674" t="s">
        <v>186</v>
      </c>
      <c r="B489" s="675"/>
      <c r="C489" s="721"/>
      <c r="D489" s="722"/>
      <c r="E489" s="733" t="s">
        <v>8</v>
      </c>
      <c r="F489" s="734"/>
      <c r="G489" s="734"/>
      <c r="H489" s="735"/>
      <c r="I489" s="736" t="s">
        <v>9</v>
      </c>
      <c r="J489" s="737"/>
      <c r="K489" s="604"/>
      <c r="L489" s="604"/>
      <c r="M489" s="736" t="s">
        <v>10</v>
      </c>
      <c r="N489" s="737"/>
      <c r="O489" s="641"/>
      <c r="P489" s="641"/>
      <c r="Q489" s="698"/>
      <c r="R489" s="688"/>
      <c r="S489" s="382"/>
      <c r="T489" s="382"/>
      <c r="U489" s="382"/>
      <c r="V489" s="382"/>
      <c r="W489" s="729"/>
      <c r="X489" s="730"/>
      <c r="Y489" s="335"/>
    </row>
    <row r="490" spans="1:25" ht="13.5" thickBot="1">
      <c r="A490" s="676"/>
      <c r="B490" s="677"/>
      <c r="C490" s="723"/>
      <c r="D490" s="724"/>
      <c r="E490" s="703" t="s">
        <v>29</v>
      </c>
      <c r="F490" s="704"/>
      <c r="G490" s="705" t="s">
        <v>30</v>
      </c>
      <c r="H490" s="706"/>
      <c r="I490" s="738"/>
      <c r="J490" s="706"/>
      <c r="K490" s="614"/>
      <c r="L490" s="614"/>
      <c r="M490" s="739"/>
      <c r="N490" s="740"/>
      <c r="O490" s="641"/>
      <c r="P490" s="641"/>
      <c r="Q490" s="699"/>
      <c r="R490" s="700"/>
      <c r="S490" s="537"/>
      <c r="T490" s="537"/>
      <c r="U490" s="537"/>
      <c r="V490" s="537"/>
      <c r="W490" s="731"/>
      <c r="X490" s="732"/>
      <c r="Y490" s="335"/>
    </row>
    <row r="491" spans="1:25" ht="16.5" thickBot="1">
      <c r="A491" s="77"/>
      <c r="B491" s="180" t="s">
        <v>0</v>
      </c>
      <c r="C491" s="72" t="s">
        <v>86</v>
      </c>
      <c r="D491" s="71" t="s">
        <v>87</v>
      </c>
      <c r="E491" s="70" t="s">
        <v>86</v>
      </c>
      <c r="F491" s="71" t="s">
        <v>87</v>
      </c>
      <c r="G491" s="72" t="s">
        <v>86</v>
      </c>
      <c r="H491" s="71" t="s">
        <v>87</v>
      </c>
      <c r="I491" s="70" t="s">
        <v>86</v>
      </c>
      <c r="J491" s="71" t="s">
        <v>87</v>
      </c>
      <c r="K491" s="605"/>
      <c r="L491" s="605"/>
      <c r="M491" s="70" t="s">
        <v>86</v>
      </c>
      <c r="N491" s="71" t="s">
        <v>87</v>
      </c>
      <c r="O491" s="605"/>
      <c r="P491" s="605"/>
      <c r="Q491" s="70" t="s">
        <v>86</v>
      </c>
      <c r="R491" s="71" t="s">
        <v>87</v>
      </c>
      <c r="S491" s="605"/>
      <c r="T491" s="605"/>
      <c r="U491" s="605"/>
      <c r="V491" s="605"/>
      <c r="W491" s="70" t="s">
        <v>86</v>
      </c>
      <c r="X491" s="71" t="s">
        <v>87</v>
      </c>
      <c r="Y491" s="335"/>
    </row>
    <row r="492" spans="1:25" ht="12.75">
      <c r="A492" s="220" t="s">
        <v>187</v>
      </c>
      <c r="B492" s="84" t="s">
        <v>188</v>
      </c>
      <c r="C492" s="408">
        <v>150</v>
      </c>
      <c r="D492" s="120">
        <v>200</v>
      </c>
      <c r="E492" s="121">
        <v>5.48</v>
      </c>
      <c r="F492" s="122">
        <v>7.3</v>
      </c>
      <c r="G492" s="121">
        <v>4.53</v>
      </c>
      <c r="H492" s="122">
        <v>6.04</v>
      </c>
      <c r="I492" s="121">
        <v>6.15</v>
      </c>
      <c r="J492" s="122">
        <v>8.2</v>
      </c>
      <c r="K492" s="606"/>
      <c r="L492" s="606"/>
      <c r="M492" s="121">
        <v>22.55</v>
      </c>
      <c r="N492" s="122">
        <v>30.06</v>
      </c>
      <c r="O492" s="606"/>
      <c r="P492" s="606"/>
      <c r="Q492" s="121">
        <v>161</v>
      </c>
      <c r="R492" s="122">
        <v>215</v>
      </c>
      <c r="S492" s="606"/>
      <c r="T492" s="606"/>
      <c r="U492" s="606"/>
      <c r="V492" s="606"/>
      <c r="W492" s="123">
        <v>0.65</v>
      </c>
      <c r="X492" s="124">
        <v>0.87</v>
      </c>
      <c r="Y492" s="335"/>
    </row>
    <row r="493" spans="1:25" ht="12.75">
      <c r="A493" s="79">
        <v>701</v>
      </c>
      <c r="B493" s="75" t="s">
        <v>33</v>
      </c>
      <c r="C493" s="68">
        <v>25</v>
      </c>
      <c r="D493" s="69">
        <v>30</v>
      </c>
      <c r="E493" s="31">
        <v>1.9</v>
      </c>
      <c r="F493" s="32">
        <v>2.28</v>
      </c>
      <c r="G493" s="31">
        <v>0.04</v>
      </c>
      <c r="H493" s="32">
        <v>0.04</v>
      </c>
      <c r="I493" s="31">
        <v>0.23</v>
      </c>
      <c r="J493" s="32">
        <v>0.27</v>
      </c>
      <c r="K493" s="607"/>
      <c r="L493" s="607"/>
      <c r="M493" s="31">
        <v>11.68</v>
      </c>
      <c r="N493" s="32">
        <v>14.01</v>
      </c>
      <c r="O493" s="607"/>
      <c r="P493" s="607"/>
      <c r="Q493" s="42">
        <v>53</v>
      </c>
      <c r="R493" s="43">
        <v>64</v>
      </c>
      <c r="S493" s="645"/>
      <c r="T493" s="645"/>
      <c r="U493" s="645"/>
      <c r="V493" s="645"/>
      <c r="W493" s="49"/>
      <c r="X493" s="50"/>
      <c r="Y493" s="335"/>
    </row>
    <row r="494" spans="1:25" ht="12.75">
      <c r="A494" s="79">
        <v>397</v>
      </c>
      <c r="B494" s="75" t="s">
        <v>11</v>
      </c>
      <c r="C494" s="33">
        <v>170</v>
      </c>
      <c r="D494" s="44">
        <v>200</v>
      </c>
      <c r="E494" s="31">
        <v>4.04</v>
      </c>
      <c r="F494" s="32">
        <v>4.76</v>
      </c>
      <c r="G494" s="31">
        <v>4.04</v>
      </c>
      <c r="H494" s="32">
        <v>4.76</v>
      </c>
      <c r="I494" s="31">
        <v>3.92</v>
      </c>
      <c r="J494" s="32">
        <v>4.61</v>
      </c>
      <c r="K494" s="607"/>
      <c r="L494" s="607"/>
      <c r="M494" s="31">
        <v>15.79</v>
      </c>
      <c r="N494" s="32">
        <v>17.66</v>
      </c>
      <c r="O494" s="607"/>
      <c r="P494" s="607"/>
      <c r="Q494" s="42">
        <v>100</v>
      </c>
      <c r="R494" s="43">
        <v>120</v>
      </c>
      <c r="S494" s="645"/>
      <c r="T494" s="645"/>
      <c r="U494" s="645"/>
      <c r="V494" s="645"/>
      <c r="W494" s="42">
        <v>0.2</v>
      </c>
      <c r="X494" s="43">
        <v>0.6</v>
      </c>
      <c r="Y494" s="335"/>
    </row>
    <row r="495" spans="1:25" ht="13.5" thickBot="1">
      <c r="A495" s="81"/>
      <c r="B495" s="81"/>
      <c r="C495" s="694" t="s">
        <v>6</v>
      </c>
      <c r="D495" s="695"/>
      <c r="E495" s="125">
        <f aca="true" t="shared" si="71" ref="E495:X495">SUM(E492:E494)</f>
        <v>11.420000000000002</v>
      </c>
      <c r="F495" s="126">
        <f t="shared" si="71"/>
        <v>14.34</v>
      </c>
      <c r="G495" s="125">
        <f t="shared" si="71"/>
        <v>8.61</v>
      </c>
      <c r="H495" s="126">
        <f t="shared" si="71"/>
        <v>10.84</v>
      </c>
      <c r="I495" s="125">
        <f t="shared" si="71"/>
        <v>10.3</v>
      </c>
      <c r="J495" s="126">
        <f t="shared" si="71"/>
        <v>13.079999999999998</v>
      </c>
      <c r="K495" s="609"/>
      <c r="L495" s="609"/>
      <c r="M495" s="125">
        <f t="shared" si="71"/>
        <v>50.02</v>
      </c>
      <c r="N495" s="126">
        <f t="shared" si="71"/>
        <v>61.730000000000004</v>
      </c>
      <c r="O495" s="609"/>
      <c r="P495" s="609"/>
      <c r="Q495" s="125">
        <f t="shared" si="71"/>
        <v>314</v>
      </c>
      <c r="R495" s="126">
        <f t="shared" si="71"/>
        <v>399</v>
      </c>
      <c r="S495" s="609"/>
      <c r="T495" s="609"/>
      <c r="U495" s="609"/>
      <c r="V495" s="609"/>
      <c r="W495" s="125">
        <f t="shared" si="71"/>
        <v>0.8500000000000001</v>
      </c>
      <c r="X495" s="127">
        <f t="shared" si="71"/>
        <v>1.47</v>
      </c>
      <c r="Y495" s="339">
        <f>AVERAGE(Q495:R495)</f>
        <v>356.5</v>
      </c>
    </row>
    <row r="496" spans="1:25" ht="15.75">
      <c r="A496" s="84"/>
      <c r="B496" s="183" t="s">
        <v>1</v>
      </c>
      <c r="C496" s="222"/>
      <c r="D496" s="129"/>
      <c r="E496" s="86"/>
      <c r="F496" s="130" t="s">
        <v>7</v>
      </c>
      <c r="G496" s="131"/>
      <c r="H496" s="130"/>
      <c r="I496" s="131"/>
      <c r="J496" s="130"/>
      <c r="K496" s="608"/>
      <c r="L496" s="608"/>
      <c r="M496" s="131"/>
      <c r="N496" s="130" t="s">
        <v>7</v>
      </c>
      <c r="O496" s="608"/>
      <c r="P496" s="608"/>
      <c r="Q496" s="131"/>
      <c r="R496" s="129"/>
      <c r="S496" s="143"/>
      <c r="T496" s="143"/>
      <c r="U496" s="143"/>
      <c r="V496" s="143"/>
      <c r="W496" s="86"/>
      <c r="X496" s="132"/>
      <c r="Y496" s="335"/>
    </row>
    <row r="497" spans="1:25" ht="12.75">
      <c r="A497" s="79"/>
      <c r="B497" s="199" t="s">
        <v>139</v>
      </c>
      <c r="C497" s="104">
        <v>100</v>
      </c>
      <c r="D497" s="57">
        <v>90</v>
      </c>
      <c r="E497" s="247">
        <v>0.45</v>
      </c>
      <c r="F497" s="247">
        <v>0.4</v>
      </c>
      <c r="G497" s="107"/>
      <c r="H497" s="250"/>
      <c r="I497" s="109">
        <v>0.72</v>
      </c>
      <c r="J497" s="409">
        <v>0.67</v>
      </c>
      <c r="K497" s="615"/>
      <c r="L497" s="615"/>
      <c r="M497" s="410">
        <v>17.87</v>
      </c>
      <c r="N497" s="250">
        <v>16.08</v>
      </c>
      <c r="O497" s="615"/>
      <c r="P497" s="615"/>
      <c r="Q497" s="111">
        <v>67</v>
      </c>
      <c r="R497" s="301">
        <v>60</v>
      </c>
      <c r="S497" s="647"/>
      <c r="T497" s="647"/>
      <c r="U497" s="647"/>
      <c r="V497" s="647"/>
      <c r="W497" s="196">
        <v>10</v>
      </c>
      <c r="X497" s="150">
        <v>9</v>
      </c>
      <c r="Y497" s="335"/>
    </row>
    <row r="498" spans="1:25" ht="13.5" thickBot="1">
      <c r="A498" s="81"/>
      <c r="B498" s="81"/>
      <c r="C498" s="694" t="s">
        <v>6</v>
      </c>
      <c r="D498" s="695"/>
      <c r="E498" s="125">
        <f aca="true" t="shared" si="72" ref="E498:X498">SUM(E497)</f>
        <v>0.45</v>
      </c>
      <c r="F498" s="126">
        <f t="shared" si="72"/>
        <v>0.4</v>
      </c>
      <c r="G498" s="125"/>
      <c r="H498" s="126"/>
      <c r="I498" s="125">
        <f t="shared" si="72"/>
        <v>0.72</v>
      </c>
      <c r="J498" s="126">
        <f t="shared" si="72"/>
        <v>0.67</v>
      </c>
      <c r="K498" s="609"/>
      <c r="L498" s="609"/>
      <c r="M498" s="139">
        <f t="shared" si="72"/>
        <v>17.87</v>
      </c>
      <c r="N498" s="126">
        <f t="shared" si="72"/>
        <v>16.08</v>
      </c>
      <c r="O498" s="609"/>
      <c r="P498" s="609"/>
      <c r="Q498" s="411">
        <f t="shared" si="72"/>
        <v>67</v>
      </c>
      <c r="R498" s="126">
        <f t="shared" si="72"/>
        <v>60</v>
      </c>
      <c r="S498" s="609"/>
      <c r="T498" s="609"/>
      <c r="U498" s="609"/>
      <c r="V498" s="609"/>
      <c r="W498" s="125">
        <f t="shared" si="72"/>
        <v>10</v>
      </c>
      <c r="X498" s="126">
        <f t="shared" si="72"/>
        <v>9</v>
      </c>
      <c r="Y498" s="339">
        <f>AVERAGE(Q498:R498)</f>
        <v>63.5</v>
      </c>
    </row>
    <row r="499" spans="1:25" ht="15.75">
      <c r="A499" s="84"/>
      <c r="B499" s="181" t="s">
        <v>2</v>
      </c>
      <c r="C499" s="128"/>
      <c r="D499" s="129"/>
      <c r="E499" s="86"/>
      <c r="F499" s="130"/>
      <c r="G499" s="131"/>
      <c r="H499" s="130"/>
      <c r="I499" s="131"/>
      <c r="J499" s="130"/>
      <c r="K499" s="608"/>
      <c r="L499" s="608"/>
      <c r="M499" s="131"/>
      <c r="N499" s="130"/>
      <c r="O499" s="608"/>
      <c r="P499" s="608"/>
      <c r="Q499" s="131"/>
      <c r="R499" s="124"/>
      <c r="S499" s="646"/>
      <c r="T499" s="646"/>
      <c r="U499" s="646"/>
      <c r="V499" s="646"/>
      <c r="W499" s="123"/>
      <c r="X499" s="132"/>
      <c r="Y499" s="335"/>
    </row>
    <row r="500" spans="1:25" ht="12.75">
      <c r="A500" s="79">
        <v>15</v>
      </c>
      <c r="B500" s="412" t="s">
        <v>189</v>
      </c>
      <c r="C500" s="413">
        <v>40</v>
      </c>
      <c r="D500" s="308">
        <v>60</v>
      </c>
      <c r="E500" s="31">
        <v>0.39</v>
      </c>
      <c r="F500" s="32">
        <v>0.59</v>
      </c>
      <c r="G500" s="31"/>
      <c r="H500" s="32"/>
      <c r="I500" s="31">
        <v>2.46</v>
      </c>
      <c r="J500" s="32">
        <v>3.5</v>
      </c>
      <c r="K500" s="607"/>
      <c r="L500" s="607"/>
      <c r="M500" s="31">
        <v>1.49</v>
      </c>
      <c r="N500" s="32">
        <v>2.24</v>
      </c>
      <c r="O500" s="612"/>
      <c r="P500" s="612"/>
      <c r="Q500" s="45">
        <v>30</v>
      </c>
      <c r="R500" s="46">
        <v>45</v>
      </c>
      <c r="S500" s="649"/>
      <c r="T500" s="649"/>
      <c r="U500" s="649"/>
      <c r="V500" s="649"/>
      <c r="W500" s="42">
        <v>6.7</v>
      </c>
      <c r="X500" s="414">
        <v>10.05</v>
      </c>
      <c r="Y500" s="335"/>
    </row>
    <row r="501" spans="1:25" ht="25.5">
      <c r="A501" s="79">
        <v>106</v>
      </c>
      <c r="B501" s="146" t="s">
        <v>190</v>
      </c>
      <c r="C501" s="98">
        <v>150</v>
      </c>
      <c r="D501" s="61">
        <v>200</v>
      </c>
      <c r="E501" s="31">
        <v>3.13</v>
      </c>
      <c r="F501" s="32">
        <v>4.17</v>
      </c>
      <c r="G501" s="31">
        <v>2.1</v>
      </c>
      <c r="H501" s="32">
        <v>3</v>
      </c>
      <c r="I501" s="31">
        <v>4.2</v>
      </c>
      <c r="J501" s="32">
        <v>5.6</v>
      </c>
      <c r="K501" s="607"/>
      <c r="L501" s="607"/>
      <c r="M501" s="31">
        <v>10.25</v>
      </c>
      <c r="N501" s="32">
        <v>13.36</v>
      </c>
      <c r="O501" s="607"/>
      <c r="P501" s="607"/>
      <c r="Q501" s="42">
        <v>99</v>
      </c>
      <c r="R501" s="43">
        <v>132</v>
      </c>
      <c r="S501" s="645"/>
      <c r="T501" s="645"/>
      <c r="U501" s="645"/>
      <c r="V501" s="645"/>
      <c r="W501" s="42">
        <v>4.9</v>
      </c>
      <c r="X501" s="43">
        <v>6.53</v>
      </c>
      <c r="Y501" s="335"/>
    </row>
    <row r="502" spans="1:25" ht="12.75">
      <c r="A502" s="79">
        <v>286</v>
      </c>
      <c r="B502" s="75" t="s">
        <v>191</v>
      </c>
      <c r="C502" s="60">
        <v>50</v>
      </c>
      <c r="D502" s="61">
        <v>70</v>
      </c>
      <c r="E502" s="31">
        <v>3.69</v>
      </c>
      <c r="F502" s="32">
        <v>5.17</v>
      </c>
      <c r="G502" s="31">
        <v>3.3</v>
      </c>
      <c r="H502" s="32">
        <v>4.8</v>
      </c>
      <c r="I502" s="31">
        <v>4.02</v>
      </c>
      <c r="J502" s="32">
        <v>5.63</v>
      </c>
      <c r="K502" s="607"/>
      <c r="L502" s="607"/>
      <c r="M502" s="31">
        <v>7.02</v>
      </c>
      <c r="N502" s="32">
        <v>9.83</v>
      </c>
      <c r="O502" s="607"/>
      <c r="P502" s="607"/>
      <c r="Q502" s="42">
        <v>95</v>
      </c>
      <c r="R502" s="43">
        <v>133</v>
      </c>
      <c r="S502" s="645"/>
      <c r="T502" s="645"/>
      <c r="U502" s="645"/>
      <c r="V502" s="645"/>
      <c r="W502" s="42">
        <v>0.25</v>
      </c>
      <c r="X502" s="97">
        <v>0.35</v>
      </c>
      <c r="Y502" s="335"/>
    </row>
    <row r="503" spans="1:25" ht="12.75">
      <c r="A503" s="415">
        <v>334</v>
      </c>
      <c r="B503" s="416" t="s">
        <v>192</v>
      </c>
      <c r="C503" s="234">
        <v>110</v>
      </c>
      <c r="D503" s="101">
        <v>130</v>
      </c>
      <c r="E503" s="107">
        <v>1.68</v>
      </c>
      <c r="F503" s="250">
        <v>2.18</v>
      </c>
      <c r="G503" s="107">
        <v>1.23</v>
      </c>
      <c r="H503" s="250">
        <v>1.6</v>
      </c>
      <c r="I503" s="107">
        <v>3.37</v>
      </c>
      <c r="J503" s="250">
        <v>4.38</v>
      </c>
      <c r="K503" s="615"/>
      <c r="L503" s="615"/>
      <c r="M503" s="107">
        <v>8.84</v>
      </c>
      <c r="N503" s="250">
        <v>10.45</v>
      </c>
      <c r="O503" s="615"/>
      <c r="P503" s="615"/>
      <c r="Q503" s="111">
        <v>69</v>
      </c>
      <c r="R503" s="150">
        <v>82</v>
      </c>
      <c r="S503" s="647"/>
      <c r="T503" s="647"/>
      <c r="U503" s="647"/>
      <c r="V503" s="647"/>
      <c r="W503" s="111">
        <v>3.17</v>
      </c>
      <c r="X503" s="150">
        <v>4.12</v>
      </c>
      <c r="Y503" s="335"/>
    </row>
    <row r="504" spans="1:25" ht="12.75">
      <c r="A504" s="79">
        <v>376</v>
      </c>
      <c r="B504" s="20" t="s">
        <v>91</v>
      </c>
      <c r="C504" s="64">
        <v>150</v>
      </c>
      <c r="D504" s="417">
        <v>200</v>
      </c>
      <c r="E504" s="107">
        <v>0.33</v>
      </c>
      <c r="F504" s="250">
        <v>0.59</v>
      </c>
      <c r="G504" s="107"/>
      <c r="H504" s="250"/>
      <c r="I504" s="107">
        <v>0.02</v>
      </c>
      <c r="J504" s="250">
        <v>0.04</v>
      </c>
      <c r="K504" s="615"/>
      <c r="L504" s="615"/>
      <c r="M504" s="107">
        <v>20.82</v>
      </c>
      <c r="N504" s="250">
        <v>35.01</v>
      </c>
      <c r="O504" s="615"/>
      <c r="P504" s="615"/>
      <c r="Q504" s="111">
        <v>85</v>
      </c>
      <c r="R504" s="150">
        <v>115</v>
      </c>
      <c r="S504" s="647"/>
      <c r="T504" s="647"/>
      <c r="U504" s="647"/>
      <c r="V504" s="647"/>
      <c r="W504" s="111">
        <v>0.3</v>
      </c>
      <c r="X504" s="150">
        <v>0.4</v>
      </c>
      <c r="Y504" s="335"/>
    </row>
    <row r="505" spans="1:25" ht="12.75">
      <c r="A505" s="79">
        <v>700</v>
      </c>
      <c r="B505" s="75" t="s">
        <v>14</v>
      </c>
      <c r="C505" s="62">
        <v>40</v>
      </c>
      <c r="D505" s="367">
        <v>50</v>
      </c>
      <c r="E505" s="164">
        <v>3.08</v>
      </c>
      <c r="F505" s="165">
        <v>4</v>
      </c>
      <c r="G505" s="164"/>
      <c r="H505" s="165"/>
      <c r="I505" s="164">
        <v>0.53</v>
      </c>
      <c r="J505" s="165">
        <v>0.66</v>
      </c>
      <c r="K505" s="611"/>
      <c r="L505" s="611"/>
      <c r="M505" s="164">
        <v>15.08</v>
      </c>
      <c r="N505" s="165">
        <v>18.85</v>
      </c>
      <c r="O505" s="611"/>
      <c r="P505" s="611"/>
      <c r="Q505" s="166">
        <v>80</v>
      </c>
      <c r="R505" s="167">
        <v>100</v>
      </c>
      <c r="S505" s="648"/>
      <c r="T505" s="648"/>
      <c r="U505" s="648"/>
      <c r="V505" s="648"/>
      <c r="W505" s="302"/>
      <c r="X505" s="173"/>
      <c r="Y505" s="335"/>
    </row>
    <row r="506" spans="1:25" ht="13.5" thickBot="1">
      <c r="A506" s="81"/>
      <c r="B506" s="144"/>
      <c r="C506" s="712" t="s">
        <v>6</v>
      </c>
      <c r="D506" s="695"/>
      <c r="E506" s="125">
        <f aca="true" t="shared" si="73" ref="E506:X506">SUM(E500:E505)</f>
        <v>12.3</v>
      </c>
      <c r="F506" s="126">
        <f t="shared" si="73"/>
        <v>16.7</v>
      </c>
      <c r="G506" s="125">
        <f t="shared" si="73"/>
        <v>6.630000000000001</v>
      </c>
      <c r="H506" s="126">
        <f t="shared" si="73"/>
        <v>9.4</v>
      </c>
      <c r="I506" s="125">
        <f t="shared" si="73"/>
        <v>14.6</v>
      </c>
      <c r="J506" s="126">
        <f t="shared" si="73"/>
        <v>19.81</v>
      </c>
      <c r="K506" s="609"/>
      <c r="L506" s="609"/>
      <c r="M506" s="125">
        <f t="shared" si="73"/>
        <v>63.5</v>
      </c>
      <c r="N506" s="126">
        <f t="shared" si="73"/>
        <v>89.73999999999998</v>
      </c>
      <c r="O506" s="609"/>
      <c r="P506" s="609"/>
      <c r="Q506" s="125">
        <f t="shared" si="73"/>
        <v>458</v>
      </c>
      <c r="R506" s="126">
        <f t="shared" si="73"/>
        <v>607</v>
      </c>
      <c r="S506" s="609"/>
      <c r="T506" s="609"/>
      <c r="U506" s="609"/>
      <c r="V506" s="609"/>
      <c r="W506" s="125">
        <f t="shared" si="73"/>
        <v>15.320000000000002</v>
      </c>
      <c r="X506" s="126">
        <f t="shared" si="73"/>
        <v>21.450000000000003</v>
      </c>
      <c r="Y506" s="339">
        <f>AVERAGE(Q506:R506)</f>
        <v>532.5</v>
      </c>
    </row>
    <row r="507" spans="1:25" ht="15.75">
      <c r="A507" s="84"/>
      <c r="B507" s="181" t="s">
        <v>54</v>
      </c>
      <c r="C507" s="128"/>
      <c r="D507" s="129"/>
      <c r="E507" s="86"/>
      <c r="F507" s="130"/>
      <c r="G507" s="131"/>
      <c r="H507" s="130"/>
      <c r="I507" s="131"/>
      <c r="J507" s="130"/>
      <c r="K507" s="608"/>
      <c r="L507" s="608"/>
      <c r="M507" s="131"/>
      <c r="N507" s="130"/>
      <c r="O507" s="608"/>
      <c r="P507" s="608"/>
      <c r="Q507" s="131"/>
      <c r="R507" s="124"/>
      <c r="S507" s="646"/>
      <c r="T507" s="646"/>
      <c r="U507" s="646"/>
      <c r="V507" s="646"/>
      <c r="W507" s="123"/>
      <c r="X507" s="132"/>
      <c r="Y507" s="335"/>
    </row>
    <row r="508" spans="1:25" ht="12.75">
      <c r="A508" s="354">
        <v>401</v>
      </c>
      <c r="B508" s="79" t="s">
        <v>82</v>
      </c>
      <c r="C508" s="418">
        <v>150</v>
      </c>
      <c r="D508" s="44">
        <v>180</v>
      </c>
      <c r="E508" s="31">
        <v>4.05</v>
      </c>
      <c r="F508" s="32">
        <v>4.86</v>
      </c>
      <c r="G508" s="15">
        <v>4.05</v>
      </c>
      <c r="H508" s="205">
        <v>4.86</v>
      </c>
      <c r="I508" s="31">
        <v>4.75</v>
      </c>
      <c r="J508" s="32">
        <v>5.76</v>
      </c>
      <c r="K508" s="607"/>
      <c r="L508" s="607"/>
      <c r="M508" s="15">
        <v>11.2</v>
      </c>
      <c r="N508" s="205">
        <v>13.44</v>
      </c>
      <c r="O508" s="607"/>
      <c r="P508" s="607"/>
      <c r="Q508" s="42">
        <v>95</v>
      </c>
      <c r="R508" s="43">
        <v>114</v>
      </c>
      <c r="S508" s="645"/>
      <c r="T508" s="645"/>
      <c r="U508" s="645"/>
      <c r="V508" s="645"/>
      <c r="W508" s="193">
        <v>1.35</v>
      </c>
      <c r="X508" s="43">
        <v>1.62</v>
      </c>
      <c r="Y508" s="335"/>
    </row>
    <row r="509" spans="1:25" ht="12.75">
      <c r="A509" s="98" t="s">
        <v>193</v>
      </c>
      <c r="B509" s="419" t="s">
        <v>194</v>
      </c>
      <c r="C509" s="102">
        <v>50</v>
      </c>
      <c r="D509" s="103">
        <v>70</v>
      </c>
      <c r="E509" s="107">
        <v>3.5</v>
      </c>
      <c r="F509" s="168">
        <v>4.32</v>
      </c>
      <c r="G509" s="169">
        <v>0.13</v>
      </c>
      <c r="H509" s="168">
        <v>0.24</v>
      </c>
      <c r="I509" s="107">
        <v>3.18</v>
      </c>
      <c r="J509" s="250">
        <v>3.82</v>
      </c>
      <c r="K509" s="615"/>
      <c r="L509" s="615"/>
      <c r="M509" s="107">
        <v>11.52</v>
      </c>
      <c r="N509" s="250">
        <v>13.83</v>
      </c>
      <c r="O509" s="615"/>
      <c r="P509" s="615"/>
      <c r="Q509" s="111">
        <v>110</v>
      </c>
      <c r="R509" s="150">
        <v>132</v>
      </c>
      <c r="S509" s="647"/>
      <c r="T509" s="647"/>
      <c r="U509" s="647"/>
      <c r="V509" s="647"/>
      <c r="W509" s="111">
        <v>0.1</v>
      </c>
      <c r="X509" s="150">
        <v>0.12</v>
      </c>
      <c r="Y509" s="335"/>
    </row>
    <row r="510" spans="1:25" ht="13.5" thickBot="1">
      <c r="A510" s="81"/>
      <c r="B510" s="144"/>
      <c r="C510" s="712" t="s">
        <v>6</v>
      </c>
      <c r="D510" s="695"/>
      <c r="E510" s="133">
        <f aca="true" t="shared" si="74" ref="E510:X510">SUM(E508:E509)</f>
        <v>7.55</v>
      </c>
      <c r="F510" s="134">
        <f t="shared" si="74"/>
        <v>9.18</v>
      </c>
      <c r="G510" s="133">
        <f t="shared" si="74"/>
        <v>4.18</v>
      </c>
      <c r="H510" s="134">
        <f t="shared" si="74"/>
        <v>5.1000000000000005</v>
      </c>
      <c r="I510" s="133">
        <f t="shared" si="74"/>
        <v>7.93</v>
      </c>
      <c r="J510" s="134">
        <f t="shared" si="74"/>
        <v>9.58</v>
      </c>
      <c r="K510" s="623"/>
      <c r="L510" s="623"/>
      <c r="M510" s="133">
        <f t="shared" si="74"/>
        <v>22.72</v>
      </c>
      <c r="N510" s="134">
        <f t="shared" si="74"/>
        <v>27.27</v>
      </c>
      <c r="O510" s="623"/>
      <c r="P510" s="623"/>
      <c r="Q510" s="133">
        <f t="shared" si="74"/>
        <v>205</v>
      </c>
      <c r="R510" s="134">
        <f t="shared" si="74"/>
        <v>246</v>
      </c>
      <c r="S510" s="623"/>
      <c r="T510" s="623"/>
      <c r="U510" s="623"/>
      <c r="V510" s="623"/>
      <c r="W510" s="133">
        <f t="shared" si="74"/>
        <v>1.4500000000000002</v>
      </c>
      <c r="X510" s="134">
        <f t="shared" si="74"/>
        <v>1.7400000000000002</v>
      </c>
      <c r="Y510" s="339">
        <f>AVERAGE(Q510:R510)</f>
        <v>225.5</v>
      </c>
    </row>
    <row r="511" spans="1:25" ht="15.75">
      <c r="A511" s="84"/>
      <c r="B511" s="181" t="s">
        <v>53</v>
      </c>
      <c r="C511" s="128"/>
      <c r="D511" s="129"/>
      <c r="E511" s="86"/>
      <c r="F511" s="130"/>
      <c r="G511" s="131"/>
      <c r="H511" s="130"/>
      <c r="I511" s="131"/>
      <c r="J511" s="130"/>
      <c r="K511" s="608"/>
      <c r="L511" s="608"/>
      <c r="M511" s="131"/>
      <c r="N511" s="130"/>
      <c r="O511" s="608"/>
      <c r="P511" s="608"/>
      <c r="Q511" s="131"/>
      <c r="R511" s="124"/>
      <c r="S511" s="646"/>
      <c r="T511" s="646"/>
      <c r="U511" s="646"/>
      <c r="V511" s="646"/>
      <c r="W511" s="123"/>
      <c r="X511" s="132"/>
      <c r="Y511" s="335"/>
    </row>
    <row r="512" spans="1:25" ht="25.5">
      <c r="A512" s="354">
        <v>47</v>
      </c>
      <c r="B512" s="420" t="s">
        <v>195</v>
      </c>
      <c r="C512" s="223">
        <v>40</v>
      </c>
      <c r="D512" s="66">
        <v>60</v>
      </c>
      <c r="E512" s="31">
        <v>0.79</v>
      </c>
      <c r="F512" s="32">
        <v>1.18</v>
      </c>
      <c r="G512" s="421"/>
      <c r="H512" s="422"/>
      <c r="I512" s="31">
        <v>2.2</v>
      </c>
      <c r="J512" s="32">
        <v>3.2</v>
      </c>
      <c r="K512" s="607"/>
      <c r="L512" s="607"/>
      <c r="M512" s="15">
        <v>4.6</v>
      </c>
      <c r="N512" s="205">
        <v>6.9</v>
      </c>
      <c r="O512" s="607"/>
      <c r="P512" s="607"/>
      <c r="Q512" s="42">
        <v>53</v>
      </c>
      <c r="R512" s="43">
        <v>80</v>
      </c>
      <c r="S512" s="645"/>
      <c r="T512" s="645"/>
      <c r="U512" s="645"/>
      <c r="V512" s="645"/>
      <c r="W512" s="42">
        <v>10.41</v>
      </c>
      <c r="X512" s="43">
        <v>15.62</v>
      </c>
      <c r="Y512" s="335"/>
    </row>
    <row r="513" spans="1:25" ht="12.75">
      <c r="A513" s="79">
        <v>247</v>
      </c>
      <c r="B513" s="20" t="s">
        <v>196</v>
      </c>
      <c r="C513" s="58">
        <v>150</v>
      </c>
      <c r="D513" s="59">
        <v>180</v>
      </c>
      <c r="E513" s="169">
        <v>3.04</v>
      </c>
      <c r="F513" s="168">
        <v>5.95</v>
      </c>
      <c r="G513" s="169">
        <v>1.84</v>
      </c>
      <c r="H513" s="168">
        <v>2.39</v>
      </c>
      <c r="I513" s="169">
        <v>6.78</v>
      </c>
      <c r="J513" s="168">
        <v>8.14</v>
      </c>
      <c r="K513" s="616"/>
      <c r="L513" s="616"/>
      <c r="M513" s="169">
        <v>28.12</v>
      </c>
      <c r="N513" s="168">
        <v>34.42</v>
      </c>
      <c r="O513" s="616"/>
      <c r="P513" s="616"/>
      <c r="Q513" s="169">
        <v>165</v>
      </c>
      <c r="R513" s="168">
        <v>198</v>
      </c>
      <c r="S513" s="616"/>
      <c r="T513" s="616"/>
      <c r="U513" s="616"/>
      <c r="V513" s="616"/>
      <c r="W513" s="111">
        <v>0.02</v>
      </c>
      <c r="X513" s="150">
        <v>0.036</v>
      </c>
      <c r="Y513" s="335"/>
    </row>
    <row r="514" spans="1:25" ht="12.75">
      <c r="A514" s="79">
        <v>393</v>
      </c>
      <c r="B514" s="74" t="s">
        <v>89</v>
      </c>
      <c r="C514" s="67">
        <v>170</v>
      </c>
      <c r="D514" s="61">
        <v>200</v>
      </c>
      <c r="E514" s="40">
        <v>0.14</v>
      </c>
      <c r="F514" s="41">
        <v>0.19</v>
      </c>
      <c r="G514" s="107"/>
      <c r="H514" s="250"/>
      <c r="I514" s="40">
        <v>0.06</v>
      </c>
      <c r="J514" s="41">
        <v>0.03</v>
      </c>
      <c r="K514" s="293"/>
      <c r="L514" s="293"/>
      <c r="M514" s="40">
        <v>10.84</v>
      </c>
      <c r="N514" s="41">
        <v>15.12</v>
      </c>
      <c r="O514" s="293"/>
      <c r="P514" s="293"/>
      <c r="Q514" s="40">
        <v>52</v>
      </c>
      <c r="R514" s="174">
        <v>61</v>
      </c>
      <c r="S514" s="293"/>
      <c r="T514" s="293"/>
      <c r="U514" s="293"/>
      <c r="V514" s="293"/>
      <c r="W514" s="111">
        <v>2.13</v>
      </c>
      <c r="X514" s="97">
        <v>2.84</v>
      </c>
      <c r="Y514" s="335"/>
    </row>
    <row r="515" spans="1:25" ht="12.75">
      <c r="A515" s="79">
        <v>1</v>
      </c>
      <c r="B515" s="423" t="s">
        <v>197</v>
      </c>
      <c r="C515" s="424" t="s">
        <v>78</v>
      </c>
      <c r="D515" s="55" t="s">
        <v>55</v>
      </c>
      <c r="E515" s="31">
        <v>2.35</v>
      </c>
      <c r="F515" s="32">
        <v>3.1</v>
      </c>
      <c r="G515" s="31">
        <v>2.07</v>
      </c>
      <c r="H515" s="32">
        <v>0.04</v>
      </c>
      <c r="I515" s="31">
        <v>3.32</v>
      </c>
      <c r="J515" s="32">
        <v>5.4</v>
      </c>
      <c r="K515" s="607"/>
      <c r="L515" s="607"/>
      <c r="M515" s="31">
        <v>14.84</v>
      </c>
      <c r="N515" s="32">
        <v>19.77</v>
      </c>
      <c r="O515" s="607"/>
      <c r="P515" s="607"/>
      <c r="Q515" s="42">
        <v>95</v>
      </c>
      <c r="R515" s="43">
        <v>115</v>
      </c>
      <c r="S515" s="645"/>
      <c r="T515" s="645"/>
      <c r="U515" s="645"/>
      <c r="V515" s="645"/>
      <c r="W515" s="42"/>
      <c r="X515" s="43"/>
      <c r="Y515" s="335"/>
    </row>
    <row r="516" spans="1:25" ht="13.5" thickBot="1">
      <c r="A516" s="81"/>
      <c r="B516" s="144"/>
      <c r="C516" s="712" t="s">
        <v>6</v>
      </c>
      <c r="D516" s="695"/>
      <c r="E516" s="139">
        <f aca="true" t="shared" si="75" ref="E516:X516">SUM(E512:E515)</f>
        <v>6.32</v>
      </c>
      <c r="F516" s="330">
        <f t="shared" si="75"/>
        <v>10.42</v>
      </c>
      <c r="G516" s="139">
        <f t="shared" si="75"/>
        <v>3.91</v>
      </c>
      <c r="H516" s="330">
        <f t="shared" si="75"/>
        <v>2.43</v>
      </c>
      <c r="I516" s="139">
        <f t="shared" si="75"/>
        <v>12.360000000000001</v>
      </c>
      <c r="J516" s="330">
        <f t="shared" si="75"/>
        <v>16.77</v>
      </c>
      <c r="K516" s="477"/>
      <c r="L516" s="477"/>
      <c r="M516" s="139">
        <f t="shared" si="75"/>
        <v>58.400000000000006</v>
      </c>
      <c r="N516" s="330">
        <f t="shared" si="75"/>
        <v>76.21</v>
      </c>
      <c r="O516" s="477"/>
      <c r="P516" s="477"/>
      <c r="Q516" s="411">
        <f t="shared" si="75"/>
        <v>365</v>
      </c>
      <c r="R516" s="425">
        <f t="shared" si="75"/>
        <v>454</v>
      </c>
      <c r="S516" s="658"/>
      <c r="T516" s="658"/>
      <c r="U516" s="658"/>
      <c r="V516" s="658"/>
      <c r="W516" s="139">
        <f t="shared" si="75"/>
        <v>12.559999999999999</v>
      </c>
      <c r="X516" s="330">
        <f t="shared" si="75"/>
        <v>18.496</v>
      </c>
      <c r="Y516" s="338">
        <f>AVERAGE(Q516:R516)</f>
        <v>409.5</v>
      </c>
    </row>
    <row r="517" spans="1:25" ht="13.5" thickBot="1">
      <c r="A517" s="135"/>
      <c r="B517" s="147"/>
      <c r="C517" s="750" t="s">
        <v>15</v>
      </c>
      <c r="D517" s="718"/>
      <c r="E517" s="136">
        <f aca="true" t="shared" si="76" ref="E517:X517">SUM(E495+E498+E506+E510+E516)</f>
        <v>38.040000000000006</v>
      </c>
      <c r="F517" s="137">
        <f t="shared" si="76"/>
        <v>51.04</v>
      </c>
      <c r="G517" s="136">
        <f t="shared" si="76"/>
        <v>23.330000000000002</v>
      </c>
      <c r="H517" s="137">
        <f t="shared" si="76"/>
        <v>27.770000000000003</v>
      </c>
      <c r="I517" s="136">
        <f t="shared" si="76"/>
        <v>45.91</v>
      </c>
      <c r="J517" s="137">
        <f t="shared" si="76"/>
        <v>59.91</v>
      </c>
      <c r="K517" s="613"/>
      <c r="L517" s="613"/>
      <c r="M517" s="136">
        <f t="shared" si="76"/>
        <v>212.51</v>
      </c>
      <c r="N517" s="137">
        <f t="shared" si="76"/>
        <v>271.03</v>
      </c>
      <c r="O517" s="613"/>
      <c r="P517" s="613"/>
      <c r="Q517" s="426">
        <f t="shared" si="76"/>
        <v>1409</v>
      </c>
      <c r="R517" s="427">
        <f t="shared" si="76"/>
        <v>1766</v>
      </c>
      <c r="S517" s="659"/>
      <c r="T517" s="659"/>
      <c r="U517" s="659"/>
      <c r="V517" s="659"/>
      <c r="W517" s="136">
        <f t="shared" si="76"/>
        <v>40.18</v>
      </c>
      <c r="X517" s="138">
        <f t="shared" si="76"/>
        <v>52.156000000000006</v>
      </c>
      <c r="Y517" s="337">
        <f>AVERAGE(Q517:R517)</f>
        <v>1587.5</v>
      </c>
    </row>
    <row r="518" spans="1:25" ht="13.5" thickBot="1">
      <c r="A518" s="686"/>
      <c r="B518" s="687"/>
      <c r="C518" s="687"/>
      <c r="D518" s="687"/>
      <c r="E518" s="687"/>
      <c r="F518" s="687"/>
      <c r="G518" s="687"/>
      <c r="H518" s="687"/>
      <c r="I518" s="687"/>
      <c r="J518" s="687"/>
      <c r="K518" s="687"/>
      <c r="L518" s="687"/>
      <c r="M518" s="687"/>
      <c r="N518" s="687"/>
      <c r="O518" s="687"/>
      <c r="P518" s="687"/>
      <c r="Q518" s="687"/>
      <c r="R518" s="687"/>
      <c r="S518" s="687"/>
      <c r="T518" s="687"/>
      <c r="U518" s="687"/>
      <c r="V518" s="687"/>
      <c r="W518" s="687"/>
      <c r="X518" s="688"/>
      <c r="Y518" s="335"/>
    </row>
    <row r="519" spans="1:25" ht="12.75">
      <c r="A519" s="86"/>
      <c r="B519" s="689" t="s">
        <v>26</v>
      </c>
      <c r="C519" s="690"/>
      <c r="D519" s="691"/>
      <c r="E519" s="87">
        <v>42</v>
      </c>
      <c r="F519" s="87">
        <v>54</v>
      </c>
      <c r="G519" s="87" t="e">
        <f>E519*#REF!/C520</f>
        <v>#REF!</v>
      </c>
      <c r="H519" s="87" t="e">
        <f>F519*#REF!/C520</f>
        <v>#REF!</v>
      </c>
      <c r="I519" s="87">
        <v>47</v>
      </c>
      <c r="J519" s="87">
        <v>60</v>
      </c>
      <c r="K519" s="87"/>
      <c r="L519" s="87"/>
      <c r="M519" s="87">
        <v>203</v>
      </c>
      <c r="N519" s="88">
        <v>261</v>
      </c>
      <c r="O519" s="88"/>
      <c r="P519" s="88"/>
      <c r="Q519" s="89">
        <v>1400</v>
      </c>
      <c r="R519" s="90">
        <v>1800</v>
      </c>
      <c r="S519" s="90"/>
      <c r="T519" s="90"/>
      <c r="U519" s="90"/>
      <c r="V519" s="90"/>
      <c r="W519" s="90">
        <v>45</v>
      </c>
      <c r="X519" s="91">
        <v>50</v>
      </c>
      <c r="Y519" s="335"/>
    </row>
    <row r="520" spans="1:25" ht="13.5" thickBot="1">
      <c r="A520" s="92"/>
      <c r="B520" s="93" t="s">
        <v>28</v>
      </c>
      <c r="C520" s="692">
        <v>100</v>
      </c>
      <c r="D520" s="693"/>
      <c r="E520" s="557">
        <f>E517*C520/E519-C520</f>
        <v>-9.428571428571416</v>
      </c>
      <c r="F520" s="557">
        <f>F517*C520/F519-C520</f>
        <v>-5.481481481481481</v>
      </c>
      <c r="G520" s="557" t="e">
        <f>G517*C520/G519-C520</f>
        <v>#REF!</v>
      </c>
      <c r="H520" s="557" t="e">
        <f>H517*C520/H519-C520</f>
        <v>#REF!</v>
      </c>
      <c r="I520" s="557">
        <f>I517*C520/I519-C520</f>
        <v>-2.3191489361702082</v>
      </c>
      <c r="J520" s="557">
        <f>J517*C520/J519-C520</f>
        <v>-0.15000000000000568</v>
      </c>
      <c r="K520" s="557"/>
      <c r="L520" s="557"/>
      <c r="M520" s="557">
        <f>M517*C520/M519-C520</f>
        <v>4.684729064039402</v>
      </c>
      <c r="N520" s="558">
        <f>N517*C520/N519-C520</f>
        <v>3.842911877394627</v>
      </c>
      <c r="O520" s="558"/>
      <c r="P520" s="558"/>
      <c r="Q520" s="557">
        <f>Q517*C520/Q519-C520</f>
        <v>0.6428571428571388</v>
      </c>
      <c r="R520" s="557">
        <f>R517*C520/R519-C520</f>
        <v>-1.8888888888888857</v>
      </c>
      <c r="S520" s="557"/>
      <c r="T520" s="557"/>
      <c r="U520" s="557"/>
      <c r="V520" s="557"/>
      <c r="W520" s="557">
        <f>W517*C520/W519-C520</f>
        <v>-10.711111111111109</v>
      </c>
      <c r="X520" s="559">
        <f>X517*C520/X519-C520</f>
        <v>4.312000000000012</v>
      </c>
      <c r="Y520" s="335"/>
    </row>
    <row r="536" spans="1:24" ht="15.75">
      <c r="A536" s="30"/>
      <c r="B536" s="5"/>
      <c r="C536" s="5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</row>
    <row r="537" spans="2:24" ht="16.5" thickBot="1">
      <c r="B537" s="5"/>
      <c r="C537" s="5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</row>
    <row r="538" spans="1:25" ht="77.25" thickBot="1">
      <c r="A538" s="365" t="s">
        <v>88</v>
      </c>
      <c r="B538" s="82" t="s">
        <v>22</v>
      </c>
      <c r="C538" s="719" t="s">
        <v>23</v>
      </c>
      <c r="D538" s="720"/>
      <c r="E538" s="725" t="s">
        <v>24</v>
      </c>
      <c r="F538" s="726"/>
      <c r="G538" s="726"/>
      <c r="H538" s="726"/>
      <c r="I538" s="726"/>
      <c r="J538" s="726"/>
      <c r="K538" s="726"/>
      <c r="L538" s="726"/>
      <c r="M538" s="726"/>
      <c r="N538" s="704"/>
      <c r="O538" s="378"/>
      <c r="P538" s="378"/>
      <c r="Q538" s="696" t="s">
        <v>25</v>
      </c>
      <c r="R538" s="697"/>
      <c r="S538" s="650"/>
      <c r="T538" s="650"/>
      <c r="U538" s="650"/>
      <c r="V538" s="650"/>
      <c r="W538" s="727" t="s">
        <v>50</v>
      </c>
      <c r="X538" s="728"/>
      <c r="Y538" s="335"/>
    </row>
    <row r="539" spans="1:25" ht="13.5" thickBot="1">
      <c r="A539" s="674" t="s">
        <v>198</v>
      </c>
      <c r="B539" s="704"/>
      <c r="C539" s="721"/>
      <c r="D539" s="722"/>
      <c r="E539" s="733" t="s">
        <v>8</v>
      </c>
      <c r="F539" s="734"/>
      <c r="G539" s="734"/>
      <c r="H539" s="735"/>
      <c r="I539" s="736" t="s">
        <v>9</v>
      </c>
      <c r="J539" s="737"/>
      <c r="K539" s="604"/>
      <c r="L539" s="604"/>
      <c r="M539" s="736" t="s">
        <v>10</v>
      </c>
      <c r="N539" s="737"/>
      <c r="O539" s="641"/>
      <c r="P539" s="641"/>
      <c r="Q539" s="698"/>
      <c r="R539" s="688"/>
      <c r="S539" s="382"/>
      <c r="T539" s="382"/>
      <c r="U539" s="382"/>
      <c r="V539" s="382"/>
      <c r="W539" s="729"/>
      <c r="X539" s="730"/>
      <c r="Y539" s="335"/>
    </row>
    <row r="540" spans="1:25" ht="13.5" thickBot="1">
      <c r="A540" s="710"/>
      <c r="B540" s="711"/>
      <c r="C540" s="723"/>
      <c r="D540" s="724"/>
      <c r="E540" s="703" t="s">
        <v>29</v>
      </c>
      <c r="F540" s="704"/>
      <c r="G540" s="705" t="s">
        <v>30</v>
      </c>
      <c r="H540" s="706"/>
      <c r="I540" s="738"/>
      <c r="J540" s="706"/>
      <c r="K540" s="614"/>
      <c r="L540" s="614"/>
      <c r="M540" s="739"/>
      <c r="N540" s="740"/>
      <c r="O540" s="641"/>
      <c r="P540" s="641"/>
      <c r="Q540" s="699"/>
      <c r="R540" s="700"/>
      <c r="S540" s="537"/>
      <c r="T540" s="537"/>
      <c r="U540" s="537"/>
      <c r="V540" s="537"/>
      <c r="W540" s="731"/>
      <c r="X540" s="732"/>
      <c r="Y540" s="335"/>
    </row>
    <row r="541" spans="1:25" ht="16.5" thickBot="1">
      <c r="A541" s="429"/>
      <c r="B541" s="182" t="s">
        <v>0</v>
      </c>
      <c r="C541" s="72" t="s">
        <v>86</v>
      </c>
      <c r="D541" s="71" t="s">
        <v>87</v>
      </c>
      <c r="E541" s="70" t="s">
        <v>86</v>
      </c>
      <c r="F541" s="71" t="s">
        <v>87</v>
      </c>
      <c r="G541" s="72" t="s">
        <v>86</v>
      </c>
      <c r="H541" s="71" t="s">
        <v>87</v>
      </c>
      <c r="I541" s="70" t="s">
        <v>86</v>
      </c>
      <c r="J541" s="71" t="s">
        <v>87</v>
      </c>
      <c r="K541" s="605"/>
      <c r="L541" s="605"/>
      <c r="M541" s="70" t="s">
        <v>86</v>
      </c>
      <c r="N541" s="71" t="s">
        <v>87</v>
      </c>
      <c r="O541" s="605"/>
      <c r="P541" s="605"/>
      <c r="Q541" s="70" t="s">
        <v>86</v>
      </c>
      <c r="R541" s="71" t="s">
        <v>87</v>
      </c>
      <c r="S541" s="605"/>
      <c r="T541" s="605"/>
      <c r="U541" s="605"/>
      <c r="V541" s="605"/>
      <c r="W541" s="70" t="s">
        <v>86</v>
      </c>
      <c r="X541" s="71" t="s">
        <v>87</v>
      </c>
      <c r="Y541" s="335"/>
    </row>
    <row r="542" spans="1:25" ht="12.75">
      <c r="A542" s="359"/>
      <c r="B542" s="96" t="s">
        <v>93</v>
      </c>
      <c r="C542" s="2" t="s">
        <v>76</v>
      </c>
      <c r="D542" s="105" t="s">
        <v>76</v>
      </c>
      <c r="E542" s="212">
        <v>2.5</v>
      </c>
      <c r="F542" s="212">
        <v>2.5</v>
      </c>
      <c r="G542" s="213">
        <v>2.5</v>
      </c>
      <c r="H542" s="213">
        <v>2.5</v>
      </c>
      <c r="I542" s="212">
        <v>2.3</v>
      </c>
      <c r="J542" s="212">
        <v>2.3</v>
      </c>
      <c r="K542" s="212"/>
      <c r="L542" s="212"/>
      <c r="M542" s="164">
        <v>0</v>
      </c>
      <c r="N542" s="165">
        <v>0</v>
      </c>
      <c r="O542" s="611"/>
      <c r="P542" s="611"/>
      <c r="Q542" s="276">
        <v>30</v>
      </c>
      <c r="R542" s="276">
        <v>30</v>
      </c>
      <c r="S542" s="276"/>
      <c r="T542" s="276"/>
      <c r="U542" s="276"/>
      <c r="V542" s="276"/>
      <c r="W542" s="166"/>
      <c r="X542" s="167"/>
      <c r="Y542" s="335"/>
    </row>
    <row r="543" spans="1:25" ht="12.75">
      <c r="A543" s="67">
        <v>178</v>
      </c>
      <c r="B543" s="85" t="s">
        <v>199</v>
      </c>
      <c r="C543" s="223">
        <v>150</v>
      </c>
      <c r="D543" s="66">
        <v>200</v>
      </c>
      <c r="E543" s="31">
        <v>3.61</v>
      </c>
      <c r="F543" s="32">
        <v>4.81</v>
      </c>
      <c r="G543" s="31">
        <v>3.53</v>
      </c>
      <c r="H543" s="32">
        <v>3.68</v>
      </c>
      <c r="I543" s="31">
        <v>3.81</v>
      </c>
      <c r="J543" s="32">
        <v>5.08</v>
      </c>
      <c r="K543" s="607"/>
      <c r="L543" s="607"/>
      <c r="M543" s="31">
        <v>22.05</v>
      </c>
      <c r="N543" s="32">
        <v>29.34</v>
      </c>
      <c r="O543" s="607"/>
      <c r="P543" s="607"/>
      <c r="Q543" s="42">
        <v>152</v>
      </c>
      <c r="R543" s="43">
        <v>202</v>
      </c>
      <c r="S543" s="645"/>
      <c r="T543" s="645"/>
      <c r="U543" s="645"/>
      <c r="V543" s="645"/>
      <c r="W543" s="42">
        <v>0.69</v>
      </c>
      <c r="X543" s="47">
        <v>0.92</v>
      </c>
      <c r="Y543" s="335"/>
    </row>
    <row r="544" spans="1:25" ht="12.75">
      <c r="A544" s="354">
        <v>1</v>
      </c>
      <c r="B544" s="423" t="s">
        <v>47</v>
      </c>
      <c r="C544" s="424" t="s">
        <v>103</v>
      </c>
      <c r="D544" s="55" t="s">
        <v>125</v>
      </c>
      <c r="E544" s="31">
        <v>2.12</v>
      </c>
      <c r="F544" s="32">
        <v>2.57</v>
      </c>
      <c r="G544" s="31">
        <v>2.039</v>
      </c>
      <c r="H544" s="32">
        <v>0.04</v>
      </c>
      <c r="I544" s="31">
        <v>3.29</v>
      </c>
      <c r="J544" s="32">
        <v>3.37</v>
      </c>
      <c r="K544" s="607"/>
      <c r="L544" s="607"/>
      <c r="M544" s="31">
        <v>13.37</v>
      </c>
      <c r="N544" s="32">
        <v>16.59</v>
      </c>
      <c r="O544" s="607"/>
      <c r="P544" s="607"/>
      <c r="Q544" s="42">
        <v>88</v>
      </c>
      <c r="R544" s="43">
        <v>98</v>
      </c>
      <c r="S544" s="645"/>
      <c r="T544" s="645"/>
      <c r="U544" s="645"/>
      <c r="V544" s="645"/>
      <c r="W544" s="42"/>
      <c r="X544" s="43"/>
      <c r="Y544" s="335"/>
    </row>
    <row r="545" spans="1:25" ht="12.75">
      <c r="A545" s="79">
        <v>395</v>
      </c>
      <c r="B545" s="20" t="s">
        <v>13</v>
      </c>
      <c r="C545" s="64">
        <v>170</v>
      </c>
      <c r="D545" s="57">
        <v>200</v>
      </c>
      <c r="E545" s="31">
        <v>3.94</v>
      </c>
      <c r="F545" s="32">
        <v>4.64</v>
      </c>
      <c r="G545" s="31">
        <v>3.27</v>
      </c>
      <c r="H545" s="32">
        <v>3.27</v>
      </c>
      <c r="I545" s="31">
        <v>4.35</v>
      </c>
      <c r="J545" s="32">
        <v>5.12</v>
      </c>
      <c r="K545" s="607"/>
      <c r="L545" s="607"/>
      <c r="M545" s="31">
        <v>14.67</v>
      </c>
      <c r="N545" s="32">
        <v>17.26</v>
      </c>
      <c r="O545" s="607"/>
      <c r="P545" s="607"/>
      <c r="Q545" s="42">
        <v>91</v>
      </c>
      <c r="R545" s="43">
        <v>107</v>
      </c>
      <c r="S545" s="645"/>
      <c r="T545" s="645"/>
      <c r="U545" s="645"/>
      <c r="V545" s="645"/>
      <c r="W545" s="42">
        <v>0.6</v>
      </c>
      <c r="X545" s="43">
        <v>0.6</v>
      </c>
      <c r="Y545" s="335"/>
    </row>
    <row r="546" spans="1:25" ht="13.5" thickBot="1">
      <c r="A546" s="200"/>
      <c r="B546" s="81"/>
      <c r="C546" s="694" t="s">
        <v>6</v>
      </c>
      <c r="D546" s="695"/>
      <c r="E546" s="151">
        <f aca="true" t="shared" si="77" ref="E546:X546">SUM(E542:E545)</f>
        <v>12.17</v>
      </c>
      <c r="F546" s="152">
        <f t="shared" si="77"/>
        <v>14.52</v>
      </c>
      <c r="G546" s="151">
        <f t="shared" si="77"/>
        <v>11.338999999999999</v>
      </c>
      <c r="H546" s="152">
        <f t="shared" si="77"/>
        <v>9.49</v>
      </c>
      <c r="I546" s="151">
        <f t="shared" si="77"/>
        <v>13.749999999999998</v>
      </c>
      <c r="J546" s="152">
        <f t="shared" si="77"/>
        <v>15.870000000000001</v>
      </c>
      <c r="K546" s="617"/>
      <c r="L546" s="617"/>
      <c r="M546" s="151">
        <f t="shared" si="77"/>
        <v>50.09</v>
      </c>
      <c r="N546" s="152">
        <f t="shared" si="77"/>
        <v>63.19</v>
      </c>
      <c r="O546" s="617"/>
      <c r="P546" s="617"/>
      <c r="Q546" s="151">
        <f t="shared" si="77"/>
        <v>361</v>
      </c>
      <c r="R546" s="152">
        <f t="shared" si="77"/>
        <v>437</v>
      </c>
      <c r="S546" s="617"/>
      <c r="T546" s="617"/>
      <c r="U546" s="617"/>
      <c r="V546" s="617"/>
      <c r="W546" s="151">
        <f t="shared" si="77"/>
        <v>1.29</v>
      </c>
      <c r="X546" s="153">
        <f t="shared" si="77"/>
        <v>1.52</v>
      </c>
      <c r="Y546" s="336">
        <f>AVERAGE(Q546:R546)</f>
        <v>399</v>
      </c>
    </row>
    <row r="547" spans="1:25" ht="15.75">
      <c r="A547" s="430"/>
      <c r="B547" s="183" t="s">
        <v>1</v>
      </c>
      <c r="C547" s="222"/>
      <c r="D547" s="129"/>
      <c r="E547" s="154"/>
      <c r="F547" s="155" t="s">
        <v>7</v>
      </c>
      <c r="G547" s="156"/>
      <c r="H547" s="155"/>
      <c r="I547" s="156"/>
      <c r="J547" s="155"/>
      <c r="K547" s="618"/>
      <c r="L547" s="618"/>
      <c r="M547" s="156"/>
      <c r="N547" s="155" t="s">
        <v>7</v>
      </c>
      <c r="O547" s="618"/>
      <c r="P547" s="618"/>
      <c r="Q547" s="156"/>
      <c r="R547" s="157"/>
      <c r="S547" s="651"/>
      <c r="T547" s="651"/>
      <c r="U547" s="651"/>
      <c r="V547" s="651"/>
      <c r="W547" s="154"/>
      <c r="X547" s="158"/>
      <c r="Y547" s="335"/>
    </row>
    <row r="548" spans="1:25" ht="12.75">
      <c r="A548" s="79" t="s">
        <v>161</v>
      </c>
      <c r="B548" s="75" t="s">
        <v>181</v>
      </c>
      <c r="C548" s="33">
        <v>180</v>
      </c>
      <c r="D548" s="57">
        <v>180</v>
      </c>
      <c r="E548" s="31">
        <v>0.58</v>
      </c>
      <c r="F548" s="32">
        <v>0.58</v>
      </c>
      <c r="G548" s="31"/>
      <c r="H548" s="32"/>
      <c r="I548" s="31">
        <v>0.41</v>
      </c>
      <c r="J548" s="32">
        <v>0.41</v>
      </c>
      <c r="K548" s="607"/>
      <c r="L548" s="607"/>
      <c r="M548" s="31">
        <v>20.26</v>
      </c>
      <c r="N548" s="32">
        <v>22.26</v>
      </c>
      <c r="O548" s="607"/>
      <c r="P548" s="607"/>
      <c r="Q548" s="42">
        <v>79</v>
      </c>
      <c r="R548" s="43">
        <v>79</v>
      </c>
      <c r="S548" s="645"/>
      <c r="T548" s="645"/>
      <c r="U548" s="645"/>
      <c r="V548" s="645"/>
      <c r="W548" s="42">
        <v>7.6</v>
      </c>
      <c r="X548" s="43">
        <v>7.7</v>
      </c>
      <c r="Y548" s="335"/>
    </row>
    <row r="549" spans="1:25" ht="13.5" thickBot="1">
      <c r="A549" s="200"/>
      <c r="B549" s="81"/>
      <c r="C549" s="694" t="s">
        <v>6</v>
      </c>
      <c r="D549" s="695"/>
      <c r="E549" s="151">
        <f aca="true" t="shared" si="78" ref="E549:X549">SUM(E548)</f>
        <v>0.58</v>
      </c>
      <c r="F549" s="152">
        <f t="shared" si="78"/>
        <v>0.58</v>
      </c>
      <c r="G549" s="151"/>
      <c r="H549" s="152"/>
      <c r="I549" s="151">
        <f t="shared" si="78"/>
        <v>0.41</v>
      </c>
      <c r="J549" s="152">
        <f t="shared" si="78"/>
        <v>0.41</v>
      </c>
      <c r="K549" s="617"/>
      <c r="L549" s="617"/>
      <c r="M549" s="151">
        <f t="shared" si="78"/>
        <v>20.26</v>
      </c>
      <c r="N549" s="152">
        <f t="shared" si="78"/>
        <v>22.26</v>
      </c>
      <c r="O549" s="617"/>
      <c r="P549" s="617"/>
      <c r="Q549" s="151">
        <f t="shared" si="78"/>
        <v>79</v>
      </c>
      <c r="R549" s="152">
        <f t="shared" si="78"/>
        <v>79</v>
      </c>
      <c r="S549" s="617"/>
      <c r="T549" s="617"/>
      <c r="U549" s="617"/>
      <c r="V549" s="617"/>
      <c r="W549" s="151">
        <f t="shared" si="78"/>
        <v>7.6</v>
      </c>
      <c r="X549" s="152">
        <f t="shared" si="78"/>
        <v>7.7</v>
      </c>
      <c r="Y549" s="336">
        <f>AVERAGE(Q549:R549)</f>
        <v>79</v>
      </c>
    </row>
    <row r="550" spans="1:25" ht="15.75">
      <c r="A550" s="430"/>
      <c r="B550" s="183" t="s">
        <v>2</v>
      </c>
      <c r="C550" s="222"/>
      <c r="D550" s="129"/>
      <c r="E550" s="154"/>
      <c r="F550" s="155"/>
      <c r="G550" s="156"/>
      <c r="H550" s="155"/>
      <c r="I550" s="156"/>
      <c r="J550" s="155"/>
      <c r="K550" s="618"/>
      <c r="L550" s="618"/>
      <c r="M550" s="156"/>
      <c r="N550" s="155"/>
      <c r="O550" s="618"/>
      <c r="P550" s="618"/>
      <c r="Q550" s="156"/>
      <c r="R550" s="149"/>
      <c r="S550" s="513"/>
      <c r="T550" s="513"/>
      <c r="U550" s="513"/>
      <c r="V550" s="513"/>
      <c r="W550" s="148"/>
      <c r="X550" s="158"/>
      <c r="Y550" s="335"/>
    </row>
    <row r="551" spans="1:25" ht="38.25">
      <c r="A551" s="431" t="s">
        <v>200</v>
      </c>
      <c r="B551" s="420" t="s">
        <v>201</v>
      </c>
      <c r="C551" s="2">
        <v>40</v>
      </c>
      <c r="D551" s="105">
        <v>60</v>
      </c>
      <c r="E551" s="107">
        <v>0.9</v>
      </c>
      <c r="F551" s="250">
        <v>1.35</v>
      </c>
      <c r="G551" s="107"/>
      <c r="H551" s="250"/>
      <c r="I551" s="107">
        <v>2.4</v>
      </c>
      <c r="J551" s="250">
        <v>3.6</v>
      </c>
      <c r="K551" s="615"/>
      <c r="L551" s="615"/>
      <c r="M551" s="107">
        <v>6.6</v>
      </c>
      <c r="N551" s="250">
        <v>9.9</v>
      </c>
      <c r="O551" s="615"/>
      <c r="P551" s="615"/>
      <c r="Q551" s="111">
        <v>42</v>
      </c>
      <c r="R551" s="150">
        <v>63</v>
      </c>
      <c r="S551" s="647"/>
      <c r="T551" s="647"/>
      <c r="U551" s="647"/>
      <c r="V551" s="647"/>
      <c r="W551" s="111">
        <v>2.6</v>
      </c>
      <c r="X551" s="150">
        <v>3.9</v>
      </c>
      <c r="Y551" s="335"/>
    </row>
    <row r="552" spans="1:25" ht="12.75">
      <c r="A552" s="432">
        <v>43</v>
      </c>
      <c r="B552" s="113" t="s">
        <v>202</v>
      </c>
      <c r="C552" s="433">
        <v>150</v>
      </c>
      <c r="D552" s="99">
        <v>200</v>
      </c>
      <c r="E552" s="107">
        <v>2.13</v>
      </c>
      <c r="F552" s="250">
        <v>2.84</v>
      </c>
      <c r="G552" s="107">
        <v>1.23</v>
      </c>
      <c r="H552" s="250">
        <v>1.64</v>
      </c>
      <c r="I552" s="107">
        <v>3.45</v>
      </c>
      <c r="J552" s="250">
        <v>4.6</v>
      </c>
      <c r="K552" s="615"/>
      <c r="L552" s="615"/>
      <c r="M552" s="107">
        <v>6.98</v>
      </c>
      <c r="N552" s="250">
        <v>9.3</v>
      </c>
      <c r="O552" s="615"/>
      <c r="P552" s="615"/>
      <c r="Q552" s="111">
        <v>79</v>
      </c>
      <c r="R552" s="150">
        <v>105</v>
      </c>
      <c r="S552" s="647"/>
      <c r="T552" s="647"/>
      <c r="U552" s="647"/>
      <c r="V552" s="647"/>
      <c r="W552" s="111">
        <v>3.6</v>
      </c>
      <c r="X552" s="150">
        <v>4.8</v>
      </c>
      <c r="Y552" s="335"/>
    </row>
    <row r="553" spans="1:25" ht="12.75">
      <c r="A553" s="432">
        <v>306</v>
      </c>
      <c r="B553" s="113" t="s">
        <v>203</v>
      </c>
      <c r="C553" s="434">
        <v>50</v>
      </c>
      <c r="D553" s="99">
        <v>70</v>
      </c>
      <c r="E553" s="160">
        <v>5.41</v>
      </c>
      <c r="F553" s="161">
        <v>7.57</v>
      </c>
      <c r="G553" s="107">
        <v>5.23</v>
      </c>
      <c r="H553" s="250">
        <v>7.32</v>
      </c>
      <c r="I553" s="160">
        <v>6.22</v>
      </c>
      <c r="J553" s="161">
        <v>8.71</v>
      </c>
      <c r="K553" s="619"/>
      <c r="L553" s="619"/>
      <c r="M553" s="160">
        <v>5.87</v>
      </c>
      <c r="N553" s="161">
        <v>8.22</v>
      </c>
      <c r="O553" s="619"/>
      <c r="P553" s="619"/>
      <c r="Q553" s="162">
        <v>100</v>
      </c>
      <c r="R553" s="163">
        <v>140</v>
      </c>
      <c r="S553" s="536"/>
      <c r="T553" s="536"/>
      <c r="U553" s="536"/>
      <c r="V553" s="536"/>
      <c r="W553" s="111">
        <v>0.24</v>
      </c>
      <c r="X553" s="150">
        <v>0.37</v>
      </c>
      <c r="Y553" s="335"/>
    </row>
    <row r="554" spans="1:25" ht="12.75">
      <c r="A554" s="354">
        <v>321</v>
      </c>
      <c r="B554" s="435" t="s">
        <v>134</v>
      </c>
      <c r="C554" s="58">
        <v>110</v>
      </c>
      <c r="D554" s="59">
        <v>130</v>
      </c>
      <c r="E554" s="194">
        <v>2.1</v>
      </c>
      <c r="F554" s="250">
        <v>2.48</v>
      </c>
      <c r="G554" s="247">
        <v>0.6</v>
      </c>
      <c r="H554" s="253">
        <v>0.8</v>
      </c>
      <c r="I554" s="194">
        <v>3.2</v>
      </c>
      <c r="J554" s="250">
        <v>3.78</v>
      </c>
      <c r="K554" s="622"/>
      <c r="L554" s="622"/>
      <c r="M554" s="262">
        <v>14.99</v>
      </c>
      <c r="N554" s="253">
        <v>17.72</v>
      </c>
      <c r="O554" s="622"/>
      <c r="P554" s="622"/>
      <c r="Q554" s="265">
        <v>100</v>
      </c>
      <c r="R554" s="150">
        <v>120</v>
      </c>
      <c r="S554" s="647"/>
      <c r="T554" s="647"/>
      <c r="U554" s="647"/>
      <c r="V554" s="647"/>
      <c r="W554" s="111">
        <v>12.07</v>
      </c>
      <c r="X554" s="301">
        <v>15.7</v>
      </c>
      <c r="Y554" s="335"/>
    </row>
    <row r="555" spans="1:25" ht="12.75">
      <c r="A555" s="432">
        <v>398</v>
      </c>
      <c r="B555" s="436" t="s">
        <v>4</v>
      </c>
      <c r="C555" s="17">
        <v>150</v>
      </c>
      <c r="D555" s="57">
        <v>200</v>
      </c>
      <c r="E555" s="160">
        <v>0.51</v>
      </c>
      <c r="F555" s="161">
        <v>0.68</v>
      </c>
      <c r="G555" s="107"/>
      <c r="H555" s="250"/>
      <c r="I555" s="160">
        <v>0.21</v>
      </c>
      <c r="J555" s="161">
        <v>0.28</v>
      </c>
      <c r="K555" s="619"/>
      <c r="L555" s="619"/>
      <c r="M555" s="160">
        <v>19.98</v>
      </c>
      <c r="N555" s="161">
        <v>25.3</v>
      </c>
      <c r="O555" s="619"/>
      <c r="P555" s="619"/>
      <c r="Q555" s="162">
        <v>70</v>
      </c>
      <c r="R555" s="163">
        <v>93</v>
      </c>
      <c r="S555" s="536"/>
      <c r="T555" s="536"/>
      <c r="U555" s="536"/>
      <c r="V555" s="536"/>
      <c r="W555" s="111">
        <v>19</v>
      </c>
      <c r="X555" s="150">
        <v>25</v>
      </c>
      <c r="Y555" s="335"/>
    </row>
    <row r="556" spans="1:25" ht="12.75">
      <c r="A556" s="432">
        <v>700</v>
      </c>
      <c r="B556" s="113" t="s">
        <v>14</v>
      </c>
      <c r="C556" s="437">
        <v>40</v>
      </c>
      <c r="D556" s="63">
        <v>50</v>
      </c>
      <c r="E556" s="164">
        <v>3.08</v>
      </c>
      <c r="F556" s="165">
        <v>4</v>
      </c>
      <c r="G556" s="164"/>
      <c r="H556" s="165"/>
      <c r="I556" s="164">
        <v>0.53</v>
      </c>
      <c r="J556" s="165">
        <v>0.66</v>
      </c>
      <c r="K556" s="611"/>
      <c r="L556" s="611"/>
      <c r="M556" s="164">
        <v>15.08</v>
      </c>
      <c r="N556" s="165">
        <v>18.85</v>
      </c>
      <c r="O556" s="611"/>
      <c r="P556" s="611"/>
      <c r="Q556" s="166">
        <v>80</v>
      </c>
      <c r="R556" s="167">
        <v>100</v>
      </c>
      <c r="S556" s="648"/>
      <c r="T556" s="648"/>
      <c r="U556" s="648"/>
      <c r="V556" s="648"/>
      <c r="W556" s="302"/>
      <c r="X556" s="173"/>
      <c r="Y556" s="335"/>
    </row>
    <row r="557" spans="1:25" ht="13.5" thickBot="1">
      <c r="A557" s="200"/>
      <c r="B557" s="81"/>
      <c r="C557" s="694" t="s">
        <v>6</v>
      </c>
      <c r="D557" s="695"/>
      <c r="E557" s="151">
        <f aca="true" t="shared" si="79" ref="E557:X557">SUM(E551:E556)</f>
        <v>14.129999999999999</v>
      </c>
      <c r="F557" s="152">
        <f t="shared" si="79"/>
        <v>18.92</v>
      </c>
      <c r="G557" s="151">
        <f t="shared" si="79"/>
        <v>7.0600000000000005</v>
      </c>
      <c r="H557" s="152">
        <f t="shared" si="79"/>
        <v>9.760000000000002</v>
      </c>
      <c r="I557" s="151">
        <f t="shared" si="79"/>
        <v>16.01</v>
      </c>
      <c r="J557" s="152">
        <f t="shared" si="79"/>
        <v>21.630000000000003</v>
      </c>
      <c r="K557" s="617"/>
      <c r="L557" s="617"/>
      <c r="M557" s="151">
        <f t="shared" si="79"/>
        <v>69.5</v>
      </c>
      <c r="N557" s="152">
        <f t="shared" si="79"/>
        <v>89.28999999999999</v>
      </c>
      <c r="O557" s="617"/>
      <c r="P557" s="617"/>
      <c r="Q557" s="151">
        <f t="shared" si="79"/>
        <v>471</v>
      </c>
      <c r="R557" s="152">
        <f t="shared" si="79"/>
        <v>621</v>
      </c>
      <c r="S557" s="617"/>
      <c r="T557" s="617"/>
      <c r="U557" s="617"/>
      <c r="V557" s="617"/>
      <c r="W557" s="151">
        <f t="shared" si="79"/>
        <v>37.510000000000005</v>
      </c>
      <c r="X557" s="152">
        <f t="shared" si="79"/>
        <v>49.769999999999996</v>
      </c>
      <c r="Y557" s="336">
        <f>AVERAGE(Q557:R557)</f>
        <v>546</v>
      </c>
    </row>
    <row r="558" spans="1:25" ht="15.75">
      <c r="A558" s="430"/>
      <c r="B558" s="183" t="s">
        <v>54</v>
      </c>
      <c r="C558" s="222"/>
      <c r="D558" s="129"/>
      <c r="E558" s="154"/>
      <c r="F558" s="155"/>
      <c r="G558" s="156"/>
      <c r="H558" s="155"/>
      <c r="I558" s="156"/>
      <c r="J558" s="155"/>
      <c r="K558" s="618"/>
      <c r="L558" s="618"/>
      <c r="M558" s="156"/>
      <c r="N558" s="155"/>
      <c r="O558" s="618"/>
      <c r="P558" s="618"/>
      <c r="Q558" s="156"/>
      <c r="R558" s="149"/>
      <c r="S558" s="513"/>
      <c r="T558" s="513"/>
      <c r="U558" s="513"/>
      <c r="V558" s="513"/>
      <c r="W558" s="148"/>
      <c r="X558" s="158"/>
      <c r="Y558" s="335"/>
    </row>
    <row r="559" spans="1:25" ht="12.75">
      <c r="A559" s="359">
        <v>401</v>
      </c>
      <c r="B559" s="79" t="s">
        <v>81</v>
      </c>
      <c r="C559" s="418">
        <v>150</v>
      </c>
      <c r="D559" s="44">
        <v>180</v>
      </c>
      <c r="E559" s="31">
        <v>5.35</v>
      </c>
      <c r="F559" s="32">
        <v>6.42</v>
      </c>
      <c r="G559" s="31">
        <v>5.35</v>
      </c>
      <c r="H559" s="32">
        <v>6.42</v>
      </c>
      <c r="I559" s="31">
        <v>5.8</v>
      </c>
      <c r="J559" s="32">
        <v>6.96</v>
      </c>
      <c r="K559" s="607"/>
      <c r="L559" s="607"/>
      <c r="M559" s="31">
        <v>17.05</v>
      </c>
      <c r="N559" s="32">
        <v>20.46</v>
      </c>
      <c r="O559" s="607"/>
      <c r="P559" s="607"/>
      <c r="Q559" s="42">
        <v>120</v>
      </c>
      <c r="R559" s="43">
        <v>144</v>
      </c>
      <c r="S559" s="645"/>
      <c r="T559" s="645"/>
      <c r="U559" s="645"/>
      <c r="V559" s="645"/>
      <c r="W559" s="42">
        <v>0.2</v>
      </c>
      <c r="X559" s="43">
        <v>0.4</v>
      </c>
      <c r="Y559" s="335"/>
    </row>
    <row r="560" spans="1:25" ht="12.75">
      <c r="A560" s="79"/>
      <c r="B560" s="20" t="s">
        <v>160</v>
      </c>
      <c r="C560" s="64"/>
      <c r="D560" s="57">
        <v>10</v>
      </c>
      <c r="E560" s="31"/>
      <c r="F560" s="32">
        <v>0.32</v>
      </c>
      <c r="G560" s="31"/>
      <c r="H560" s="32">
        <v>0.2</v>
      </c>
      <c r="I560" s="31"/>
      <c r="J560" s="32">
        <v>0.28</v>
      </c>
      <c r="K560" s="607"/>
      <c r="L560" s="607"/>
      <c r="M560" s="31"/>
      <c r="N560" s="32">
        <v>8.11</v>
      </c>
      <c r="O560" s="607"/>
      <c r="P560" s="607"/>
      <c r="Q560" s="42"/>
      <c r="R560" s="43">
        <v>34</v>
      </c>
      <c r="S560" s="645"/>
      <c r="T560" s="645"/>
      <c r="U560" s="645"/>
      <c r="V560" s="645"/>
      <c r="W560" s="42"/>
      <c r="X560" s="43"/>
      <c r="Y560" s="335"/>
    </row>
    <row r="561" spans="1:25" ht="12.75">
      <c r="A561" s="354"/>
      <c r="B561" s="85" t="s">
        <v>163</v>
      </c>
      <c r="C561" s="17">
        <v>50</v>
      </c>
      <c r="D561" s="57">
        <v>60</v>
      </c>
      <c r="E561" s="31">
        <v>0.2</v>
      </c>
      <c r="F561" s="32">
        <v>0.24</v>
      </c>
      <c r="G561" s="31">
        <v>0</v>
      </c>
      <c r="H561" s="32">
        <v>0</v>
      </c>
      <c r="I561" s="31">
        <v>0.15</v>
      </c>
      <c r="J561" s="32">
        <v>0.18</v>
      </c>
      <c r="K561" s="607"/>
      <c r="L561" s="607"/>
      <c r="M561" s="31">
        <v>5.15</v>
      </c>
      <c r="N561" s="32">
        <v>6.18</v>
      </c>
      <c r="O561" s="607"/>
      <c r="P561" s="607"/>
      <c r="Q561" s="42">
        <v>24</v>
      </c>
      <c r="R561" s="43">
        <v>28</v>
      </c>
      <c r="S561" s="645"/>
      <c r="T561" s="645"/>
      <c r="U561" s="645"/>
      <c r="V561" s="645"/>
      <c r="W561" s="42">
        <v>2.5</v>
      </c>
      <c r="X561" s="43">
        <v>3</v>
      </c>
      <c r="Y561" s="335"/>
    </row>
    <row r="562" spans="1:25" ht="13.5" thickBot="1">
      <c r="A562" s="200"/>
      <c r="B562" s="81"/>
      <c r="C562" s="694" t="s">
        <v>6</v>
      </c>
      <c r="D562" s="695"/>
      <c r="E562" s="170">
        <f aca="true" t="shared" si="80" ref="E562:X562">SUM(E559:E561)</f>
        <v>5.55</v>
      </c>
      <c r="F562" s="171">
        <f t="shared" si="80"/>
        <v>6.98</v>
      </c>
      <c r="G562" s="170">
        <f t="shared" si="80"/>
        <v>5.35</v>
      </c>
      <c r="H562" s="171">
        <f t="shared" si="80"/>
        <v>6.62</v>
      </c>
      <c r="I562" s="170">
        <f t="shared" si="80"/>
        <v>5.95</v>
      </c>
      <c r="J562" s="171">
        <f t="shared" si="80"/>
        <v>7.42</v>
      </c>
      <c r="K562" s="620"/>
      <c r="L562" s="620"/>
      <c r="M562" s="170">
        <f t="shared" si="80"/>
        <v>22.200000000000003</v>
      </c>
      <c r="N562" s="171">
        <f t="shared" si="80"/>
        <v>34.75</v>
      </c>
      <c r="O562" s="620"/>
      <c r="P562" s="620"/>
      <c r="Q562" s="170">
        <f t="shared" si="80"/>
        <v>144</v>
      </c>
      <c r="R562" s="171">
        <f t="shared" si="80"/>
        <v>206</v>
      </c>
      <c r="S562" s="620"/>
      <c r="T562" s="620"/>
      <c r="U562" s="620"/>
      <c r="V562" s="620"/>
      <c r="W562" s="170">
        <f t="shared" si="80"/>
        <v>2.7</v>
      </c>
      <c r="X562" s="171">
        <f t="shared" si="80"/>
        <v>3.4</v>
      </c>
      <c r="Y562" s="336">
        <f>AVERAGE(Q562:R562)</f>
        <v>175</v>
      </c>
    </row>
    <row r="563" spans="1:25" ht="15.75">
      <c r="A563" s="438"/>
      <c r="B563" s="184" t="s">
        <v>53</v>
      </c>
      <c r="C563" s="439"/>
      <c r="D563" s="118"/>
      <c r="E563" s="172"/>
      <c r="F563" s="165"/>
      <c r="G563" s="164"/>
      <c r="H563" s="165"/>
      <c r="I563" s="164"/>
      <c r="J563" s="165"/>
      <c r="K563" s="611"/>
      <c r="L563" s="611"/>
      <c r="M563" s="164"/>
      <c r="N563" s="165"/>
      <c r="O563" s="611"/>
      <c r="P563" s="611"/>
      <c r="Q563" s="164"/>
      <c r="R563" s="167"/>
      <c r="S563" s="648"/>
      <c r="T563" s="648"/>
      <c r="U563" s="648"/>
      <c r="V563" s="648"/>
      <c r="W563" s="166"/>
      <c r="X563" s="173"/>
      <c r="Y563" s="335"/>
    </row>
    <row r="564" spans="1:25" ht="25.5">
      <c r="A564" s="234" t="s">
        <v>204</v>
      </c>
      <c r="B564" s="440" t="s">
        <v>205</v>
      </c>
      <c r="C564" s="239">
        <v>40</v>
      </c>
      <c r="D564" s="106">
        <v>60</v>
      </c>
      <c r="E564" s="107">
        <v>0.45</v>
      </c>
      <c r="F564" s="250">
        <v>0.68</v>
      </c>
      <c r="G564" s="175"/>
      <c r="H564" s="176"/>
      <c r="I564" s="107">
        <v>2.3</v>
      </c>
      <c r="J564" s="250">
        <v>3.3</v>
      </c>
      <c r="K564" s="615"/>
      <c r="L564" s="615"/>
      <c r="M564" s="107">
        <v>5.74</v>
      </c>
      <c r="N564" s="250">
        <v>8.61</v>
      </c>
      <c r="O564" s="615"/>
      <c r="P564" s="615"/>
      <c r="Q564" s="111">
        <v>26</v>
      </c>
      <c r="R564" s="150">
        <v>39</v>
      </c>
      <c r="S564" s="647"/>
      <c r="T564" s="647"/>
      <c r="U564" s="647"/>
      <c r="V564" s="647"/>
      <c r="W564" s="111">
        <v>1.83</v>
      </c>
      <c r="X564" s="150">
        <v>2.74</v>
      </c>
      <c r="Y564" s="335"/>
    </row>
    <row r="565" spans="1:25" ht="25.5">
      <c r="A565" s="234" t="s">
        <v>206</v>
      </c>
      <c r="B565" s="96" t="s">
        <v>207</v>
      </c>
      <c r="C565" s="223" t="s">
        <v>208</v>
      </c>
      <c r="D565" s="106" t="s">
        <v>209</v>
      </c>
      <c r="E565" s="107">
        <v>8.95</v>
      </c>
      <c r="F565" s="250">
        <v>11.18</v>
      </c>
      <c r="G565" s="169">
        <v>8.95</v>
      </c>
      <c r="H565" s="168">
        <v>11.18</v>
      </c>
      <c r="I565" s="107">
        <v>8.09</v>
      </c>
      <c r="J565" s="250">
        <v>10.2</v>
      </c>
      <c r="K565" s="615"/>
      <c r="L565" s="615"/>
      <c r="M565" s="107">
        <v>15.91</v>
      </c>
      <c r="N565" s="250">
        <v>18.36</v>
      </c>
      <c r="O565" s="615"/>
      <c r="P565" s="615"/>
      <c r="Q565" s="111">
        <v>214</v>
      </c>
      <c r="R565" s="150">
        <v>257</v>
      </c>
      <c r="S565" s="647"/>
      <c r="T565" s="647"/>
      <c r="U565" s="647"/>
      <c r="V565" s="647"/>
      <c r="W565" s="169">
        <v>2.59</v>
      </c>
      <c r="X565" s="168">
        <v>3.23</v>
      </c>
      <c r="Y565" s="335"/>
    </row>
    <row r="566" spans="1:25" ht="12.75">
      <c r="A566" s="354">
        <v>701</v>
      </c>
      <c r="B566" s="423" t="s">
        <v>33</v>
      </c>
      <c r="C566" s="441">
        <v>30</v>
      </c>
      <c r="D566" s="57">
        <v>40</v>
      </c>
      <c r="E566" s="107">
        <v>2.28</v>
      </c>
      <c r="F566" s="165">
        <v>3.04</v>
      </c>
      <c r="G566" s="107">
        <v>0.039</v>
      </c>
      <c r="H566" s="165"/>
      <c r="I566" s="107">
        <v>0.24</v>
      </c>
      <c r="J566" s="165">
        <v>0.36</v>
      </c>
      <c r="K566" s="611"/>
      <c r="L566" s="611"/>
      <c r="M566" s="107">
        <v>14.76</v>
      </c>
      <c r="N566" s="165">
        <v>20.01</v>
      </c>
      <c r="O566" s="611"/>
      <c r="P566" s="611"/>
      <c r="Q566" s="111">
        <v>67</v>
      </c>
      <c r="R566" s="167">
        <v>89</v>
      </c>
      <c r="S566" s="648"/>
      <c r="T566" s="648"/>
      <c r="U566" s="648"/>
      <c r="V566" s="648"/>
      <c r="W566" s="49"/>
      <c r="X566" s="50"/>
      <c r="Y566" s="335"/>
    </row>
    <row r="567" spans="1:25" ht="12.75">
      <c r="A567" s="359">
        <v>392</v>
      </c>
      <c r="B567" s="423" t="s">
        <v>49</v>
      </c>
      <c r="C567" s="360">
        <v>170</v>
      </c>
      <c r="D567" s="61">
        <v>200</v>
      </c>
      <c r="E567" s="36">
        <v>0.04</v>
      </c>
      <c r="F567" s="37">
        <v>0.06</v>
      </c>
      <c r="G567" s="15"/>
      <c r="H567" s="205"/>
      <c r="I567" s="36">
        <v>0.02</v>
      </c>
      <c r="J567" s="37">
        <v>0.02</v>
      </c>
      <c r="K567" s="467"/>
      <c r="L567" s="467"/>
      <c r="M567" s="442">
        <v>6.99</v>
      </c>
      <c r="N567" s="443">
        <v>9.32</v>
      </c>
      <c r="O567" s="467"/>
      <c r="P567" s="467"/>
      <c r="Q567" s="36">
        <v>28</v>
      </c>
      <c r="R567" s="48">
        <v>37</v>
      </c>
      <c r="S567" s="467"/>
      <c r="T567" s="467"/>
      <c r="U567" s="467"/>
      <c r="V567" s="467"/>
      <c r="W567" s="42">
        <v>0.015</v>
      </c>
      <c r="X567" s="43">
        <v>0.02</v>
      </c>
      <c r="Y567" s="335"/>
    </row>
    <row r="568" spans="1:25" ht="12.75">
      <c r="A568" s="359"/>
      <c r="B568" s="423" t="s">
        <v>210</v>
      </c>
      <c r="C568" s="60">
        <v>10</v>
      </c>
      <c r="D568" s="444">
        <v>20</v>
      </c>
      <c r="E568" s="36">
        <v>0</v>
      </c>
      <c r="F568" s="37">
        <v>0</v>
      </c>
      <c r="G568" s="15"/>
      <c r="H568" s="205"/>
      <c r="I568" s="36">
        <v>0</v>
      </c>
      <c r="J568" s="37">
        <v>0</v>
      </c>
      <c r="K568" s="443"/>
      <c r="L568" s="443"/>
      <c r="M568" s="443">
        <v>4.59</v>
      </c>
      <c r="N568" s="443">
        <v>9.18</v>
      </c>
      <c r="O568" s="467"/>
      <c r="P568" s="467"/>
      <c r="Q568" s="36">
        <v>32</v>
      </c>
      <c r="R568" s="48">
        <v>64</v>
      </c>
      <c r="S568" s="467"/>
      <c r="T568" s="467"/>
      <c r="U568" s="467"/>
      <c r="V568" s="467"/>
      <c r="W568" s="42"/>
      <c r="X568" s="43"/>
      <c r="Y568" s="335"/>
    </row>
    <row r="569" spans="1:25" ht="13.5" thickBot="1">
      <c r="A569" s="592"/>
      <c r="B569" s="320"/>
      <c r="C569" s="753" t="s">
        <v>6</v>
      </c>
      <c r="D569" s="714"/>
      <c r="E569" s="296">
        <f>SUM(E564:E568)</f>
        <v>11.719999999999997</v>
      </c>
      <c r="F569" s="573">
        <f>SUM(F564:F567)</f>
        <v>14.959999999999999</v>
      </c>
      <c r="G569" s="296">
        <f>SUM(G564:G567)</f>
        <v>8.988999999999999</v>
      </c>
      <c r="H569" s="573">
        <f>SUM(H564:H567)</f>
        <v>11.18</v>
      </c>
      <c r="I569" s="296">
        <f>SUM(I564:I568)</f>
        <v>10.65</v>
      </c>
      <c r="J569" s="573">
        <f>SUM(J564:J567)</f>
        <v>13.879999999999999</v>
      </c>
      <c r="K569" s="527"/>
      <c r="L569" s="527"/>
      <c r="M569" s="296">
        <f>SUM(M564:M568)</f>
        <v>47.989999999999995</v>
      </c>
      <c r="N569" s="573">
        <f>SUM(N564:N568)</f>
        <v>65.48</v>
      </c>
      <c r="O569" s="527"/>
      <c r="P569" s="527"/>
      <c r="Q569" s="574">
        <f>SUM(Q564:Q568)</f>
        <v>367</v>
      </c>
      <c r="R569" s="575">
        <f>SUM(R564:R568)</f>
        <v>486</v>
      </c>
      <c r="S569" s="596"/>
      <c r="T569" s="596"/>
      <c r="U569" s="596"/>
      <c r="V569" s="596"/>
      <c r="W569" s="296">
        <f>SUM(W564:W567)</f>
        <v>4.435</v>
      </c>
      <c r="X569" s="573">
        <f>SUM(X564:X567)</f>
        <v>5.99</v>
      </c>
      <c r="Y569" s="338">
        <f>AVERAGE(Q569:R569)</f>
        <v>426.5</v>
      </c>
    </row>
    <row r="570" spans="1:25" ht="13.5" thickBot="1">
      <c r="A570" s="593"/>
      <c r="B570" s="577"/>
      <c r="C570" s="754" t="s">
        <v>15</v>
      </c>
      <c r="D570" s="716"/>
      <c r="E570" s="538">
        <f aca="true" t="shared" si="81" ref="E570:X570">SUM(E546+E549+E557+E562+E569)</f>
        <v>44.15</v>
      </c>
      <c r="F570" s="539">
        <f t="shared" si="81"/>
        <v>55.96</v>
      </c>
      <c r="G570" s="538">
        <f t="shared" si="81"/>
        <v>32.738</v>
      </c>
      <c r="H570" s="539">
        <f t="shared" si="81"/>
        <v>37.05</v>
      </c>
      <c r="I570" s="538">
        <f t="shared" si="81"/>
        <v>46.77</v>
      </c>
      <c r="J570" s="539">
        <f t="shared" si="81"/>
        <v>59.21000000000001</v>
      </c>
      <c r="K570" s="621"/>
      <c r="L570" s="621"/>
      <c r="M570" s="538">
        <f t="shared" si="81"/>
        <v>210.04000000000002</v>
      </c>
      <c r="N570" s="539">
        <f t="shared" si="81"/>
        <v>274.97</v>
      </c>
      <c r="O570" s="621"/>
      <c r="P570" s="621"/>
      <c r="Q570" s="540">
        <f t="shared" si="81"/>
        <v>1422</v>
      </c>
      <c r="R570" s="541">
        <f t="shared" si="81"/>
        <v>1829</v>
      </c>
      <c r="S570" s="653"/>
      <c r="T570" s="653"/>
      <c r="U570" s="653"/>
      <c r="V570" s="653"/>
      <c r="W570" s="538">
        <f t="shared" si="81"/>
        <v>53.53500000000001</v>
      </c>
      <c r="X570" s="542">
        <f t="shared" si="81"/>
        <v>68.38</v>
      </c>
      <c r="Y570" s="338">
        <f>AVERAGE(Q570:R570)</f>
        <v>1625.5</v>
      </c>
    </row>
    <row r="571" spans="1:25" ht="13.5" thickBot="1">
      <c r="A571" s="686"/>
      <c r="B571" s="687"/>
      <c r="C571" s="687"/>
      <c r="D571" s="687"/>
      <c r="E571" s="687"/>
      <c r="F571" s="687"/>
      <c r="G571" s="687"/>
      <c r="H571" s="687"/>
      <c r="I571" s="687"/>
      <c r="J571" s="687"/>
      <c r="K571" s="687"/>
      <c r="L571" s="687"/>
      <c r="M571" s="687"/>
      <c r="N571" s="687"/>
      <c r="O571" s="687"/>
      <c r="P571" s="687"/>
      <c r="Q571" s="687"/>
      <c r="R571" s="687"/>
      <c r="S571" s="687"/>
      <c r="T571" s="687"/>
      <c r="U571" s="687"/>
      <c r="V571" s="687"/>
      <c r="W571" s="687"/>
      <c r="X571" s="688"/>
      <c r="Y571" s="335"/>
    </row>
    <row r="572" spans="1:25" ht="12.75">
      <c r="A572" s="86"/>
      <c r="B572" s="689" t="s">
        <v>26</v>
      </c>
      <c r="C572" s="690"/>
      <c r="D572" s="691"/>
      <c r="E572" s="87">
        <v>42</v>
      </c>
      <c r="F572" s="87">
        <v>54</v>
      </c>
      <c r="G572" s="87" t="e">
        <f>E572*#REF!/C573</f>
        <v>#REF!</v>
      </c>
      <c r="H572" s="87" t="e">
        <f>F572*#REF!/C573</f>
        <v>#REF!</v>
      </c>
      <c r="I572" s="87">
        <v>47</v>
      </c>
      <c r="J572" s="87">
        <v>60</v>
      </c>
      <c r="K572" s="87"/>
      <c r="L572" s="87"/>
      <c r="M572" s="87">
        <v>203</v>
      </c>
      <c r="N572" s="88">
        <v>261</v>
      </c>
      <c r="O572" s="88"/>
      <c r="P572" s="88"/>
      <c r="Q572" s="89">
        <v>1400</v>
      </c>
      <c r="R572" s="90">
        <v>1800</v>
      </c>
      <c r="S572" s="90"/>
      <c r="T572" s="90"/>
      <c r="U572" s="90"/>
      <c r="V572" s="90"/>
      <c r="W572" s="90">
        <v>45</v>
      </c>
      <c r="X572" s="91">
        <v>50</v>
      </c>
      <c r="Y572" s="335"/>
    </row>
    <row r="573" spans="1:25" ht="13.5" thickBot="1">
      <c r="A573" s="92"/>
      <c r="B573" s="93" t="s">
        <v>28</v>
      </c>
      <c r="C573" s="177">
        <v>100</v>
      </c>
      <c r="D573" s="178"/>
      <c r="E573" s="179">
        <f>E570*C573/E572-C573</f>
        <v>5.11904761904762</v>
      </c>
      <c r="F573" s="561">
        <f>F570*C573/F572-C573</f>
        <v>3.6296296296296333</v>
      </c>
      <c r="G573" s="561" t="e">
        <f>G570*C573/G572-C573</f>
        <v>#REF!</v>
      </c>
      <c r="H573" s="561" t="e">
        <f>H570*C573/H572-C573</f>
        <v>#REF!</v>
      </c>
      <c r="I573" s="561">
        <f>I570*C573/I572-C573</f>
        <v>-0.4893617021276526</v>
      </c>
      <c r="J573" s="561">
        <f>J570*C573/J572-C573</f>
        <v>-1.3166666666666487</v>
      </c>
      <c r="K573" s="561"/>
      <c r="L573" s="561"/>
      <c r="M573" s="561">
        <f>M570*C573/M572-C573</f>
        <v>3.4679802955665195</v>
      </c>
      <c r="N573" s="562">
        <f>N570*C573/N572-C573</f>
        <v>5.352490421455954</v>
      </c>
      <c r="O573" s="562"/>
      <c r="P573" s="562"/>
      <c r="Q573" s="561">
        <f>Q570*C573/Q572-C573</f>
        <v>1.5714285714285694</v>
      </c>
      <c r="R573" s="561">
        <f>R570*C573/R572-C573</f>
        <v>1.6111111111111143</v>
      </c>
      <c r="S573" s="561"/>
      <c r="T573" s="561"/>
      <c r="U573" s="561"/>
      <c r="V573" s="561"/>
      <c r="W573" s="561">
        <f>W570*C573/W572-C573</f>
        <v>18.966666666666683</v>
      </c>
      <c r="X573" s="563">
        <f>X570*C573/X572-C573</f>
        <v>36.75999999999999</v>
      </c>
      <c r="Y573" s="335"/>
    </row>
    <row r="587" spans="1:24" ht="15.75">
      <c r="A587" s="30"/>
      <c r="B587" s="5"/>
      <c r="C587" s="5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</row>
    <row r="588" spans="2:24" ht="16.5" thickBot="1">
      <c r="B588" s="5"/>
      <c r="C588" s="5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</row>
    <row r="589" spans="1:25" ht="77.25" thickBot="1">
      <c r="A589" s="83" t="s">
        <v>88</v>
      </c>
      <c r="B589" s="142" t="s">
        <v>22</v>
      </c>
      <c r="C589" s="725" t="s">
        <v>23</v>
      </c>
      <c r="D589" s="720"/>
      <c r="E589" s="725" t="s">
        <v>24</v>
      </c>
      <c r="F589" s="726"/>
      <c r="G589" s="726"/>
      <c r="H589" s="726"/>
      <c r="I589" s="726"/>
      <c r="J589" s="726"/>
      <c r="K589" s="726"/>
      <c r="L589" s="726"/>
      <c r="M589" s="726"/>
      <c r="N589" s="704"/>
      <c r="O589" s="378"/>
      <c r="P589" s="378"/>
      <c r="Q589" s="696" t="s">
        <v>25</v>
      </c>
      <c r="R589" s="697"/>
      <c r="S589" s="650"/>
      <c r="T589" s="650"/>
      <c r="U589" s="650"/>
      <c r="V589" s="650"/>
      <c r="W589" s="727" t="s">
        <v>50</v>
      </c>
      <c r="X589" s="728"/>
      <c r="Y589" s="335"/>
    </row>
    <row r="590" spans="1:25" ht="13.5" thickBot="1">
      <c r="A590" s="674" t="s">
        <v>211</v>
      </c>
      <c r="B590" s="675"/>
      <c r="C590" s="721"/>
      <c r="D590" s="722"/>
      <c r="E590" s="733" t="s">
        <v>8</v>
      </c>
      <c r="F590" s="734"/>
      <c r="G590" s="734"/>
      <c r="H590" s="735"/>
      <c r="I590" s="736" t="s">
        <v>9</v>
      </c>
      <c r="J590" s="737"/>
      <c r="K590" s="604"/>
      <c r="L590" s="604"/>
      <c r="M590" s="736" t="s">
        <v>10</v>
      </c>
      <c r="N590" s="737"/>
      <c r="O590" s="641"/>
      <c r="P590" s="641"/>
      <c r="Q590" s="698"/>
      <c r="R590" s="688"/>
      <c r="S590" s="382"/>
      <c r="T590" s="382"/>
      <c r="U590" s="382"/>
      <c r="V590" s="382"/>
      <c r="W590" s="729"/>
      <c r="X590" s="730"/>
      <c r="Y590" s="335"/>
    </row>
    <row r="591" spans="1:25" ht="13.5" thickBot="1">
      <c r="A591" s="676"/>
      <c r="B591" s="677"/>
      <c r="C591" s="723"/>
      <c r="D591" s="724"/>
      <c r="E591" s="703" t="s">
        <v>29</v>
      </c>
      <c r="F591" s="704"/>
      <c r="G591" s="705" t="s">
        <v>30</v>
      </c>
      <c r="H591" s="706"/>
      <c r="I591" s="738"/>
      <c r="J591" s="706"/>
      <c r="K591" s="614"/>
      <c r="L591" s="614"/>
      <c r="M591" s="739"/>
      <c r="N591" s="740"/>
      <c r="O591" s="641"/>
      <c r="P591" s="641"/>
      <c r="Q591" s="699"/>
      <c r="R591" s="700"/>
      <c r="S591" s="537"/>
      <c r="T591" s="537"/>
      <c r="U591" s="537"/>
      <c r="V591" s="537"/>
      <c r="W591" s="731"/>
      <c r="X591" s="732"/>
      <c r="Y591" s="335"/>
    </row>
    <row r="592" spans="1:25" ht="16.5" thickBot="1">
      <c r="A592" s="77"/>
      <c r="B592" s="180" t="s">
        <v>0</v>
      </c>
      <c r="C592" s="72" t="s">
        <v>86</v>
      </c>
      <c r="D592" s="71" t="s">
        <v>87</v>
      </c>
      <c r="E592" s="70" t="s">
        <v>86</v>
      </c>
      <c r="F592" s="71" t="s">
        <v>87</v>
      </c>
      <c r="G592" s="72" t="s">
        <v>86</v>
      </c>
      <c r="H592" s="71" t="s">
        <v>87</v>
      </c>
      <c r="I592" s="70" t="s">
        <v>86</v>
      </c>
      <c r="J592" s="71" t="s">
        <v>87</v>
      </c>
      <c r="K592" s="605"/>
      <c r="L592" s="605"/>
      <c r="M592" s="70" t="s">
        <v>86</v>
      </c>
      <c r="N592" s="71" t="s">
        <v>87</v>
      </c>
      <c r="O592" s="605"/>
      <c r="P592" s="605"/>
      <c r="Q592" s="70" t="s">
        <v>86</v>
      </c>
      <c r="R592" s="71" t="s">
        <v>87</v>
      </c>
      <c r="S592" s="605"/>
      <c r="T592" s="605"/>
      <c r="U592" s="605"/>
      <c r="V592" s="605"/>
      <c r="W592" s="70" t="s">
        <v>86</v>
      </c>
      <c r="X592" s="71" t="s">
        <v>87</v>
      </c>
      <c r="Y592" s="335"/>
    </row>
    <row r="593" spans="1:25" ht="12.75">
      <c r="A593" s="325"/>
      <c r="B593" s="20" t="s">
        <v>143</v>
      </c>
      <c r="C593" s="58">
        <v>40</v>
      </c>
      <c r="D593" s="59">
        <v>60</v>
      </c>
      <c r="E593" s="109">
        <v>0.42</v>
      </c>
      <c r="F593" s="250">
        <v>0.72</v>
      </c>
      <c r="G593" s="247"/>
      <c r="H593" s="253"/>
      <c r="I593" s="109">
        <v>0.06</v>
      </c>
      <c r="J593" s="250">
        <v>0.08</v>
      </c>
      <c r="K593" s="615"/>
      <c r="L593" s="615"/>
      <c r="M593" s="247">
        <v>1.33</v>
      </c>
      <c r="N593" s="253">
        <v>2.25</v>
      </c>
      <c r="O593" s="644"/>
      <c r="P593" s="644"/>
      <c r="Q593" s="110">
        <v>7</v>
      </c>
      <c r="R593" s="159">
        <v>12</v>
      </c>
      <c r="S593" s="652"/>
      <c r="T593" s="652"/>
      <c r="U593" s="652"/>
      <c r="V593" s="652"/>
      <c r="W593" s="111">
        <v>0.8</v>
      </c>
      <c r="X593" s="150">
        <v>1.2</v>
      </c>
      <c r="Y593" s="335"/>
    </row>
    <row r="594" spans="1:25" ht="12.75">
      <c r="A594" s="78">
        <v>217</v>
      </c>
      <c r="B594" s="445" t="s">
        <v>212</v>
      </c>
      <c r="C594" s="65">
        <v>110</v>
      </c>
      <c r="D594" s="308">
        <v>130</v>
      </c>
      <c r="E594" s="109">
        <v>8.34</v>
      </c>
      <c r="F594" s="250">
        <v>10.42</v>
      </c>
      <c r="G594" s="109">
        <v>8.37</v>
      </c>
      <c r="H594" s="250">
        <v>10.42</v>
      </c>
      <c r="I594" s="109">
        <v>11.45</v>
      </c>
      <c r="J594" s="253">
        <v>13.74</v>
      </c>
      <c r="K594" s="615"/>
      <c r="L594" s="615"/>
      <c r="M594" s="109">
        <v>4.18</v>
      </c>
      <c r="N594" s="250">
        <v>5.23</v>
      </c>
      <c r="O594" s="615"/>
      <c r="P594" s="615"/>
      <c r="Q594" s="111">
        <v>191</v>
      </c>
      <c r="R594" s="256">
        <v>226</v>
      </c>
      <c r="S594" s="647"/>
      <c r="T594" s="647"/>
      <c r="U594" s="647"/>
      <c r="V594" s="647"/>
      <c r="W594" s="111">
        <v>0</v>
      </c>
      <c r="X594" s="150">
        <v>0</v>
      </c>
      <c r="Y594" s="335"/>
    </row>
    <row r="595" spans="1:25" ht="12.75">
      <c r="A595" s="79">
        <v>2</v>
      </c>
      <c r="B595" s="423" t="s">
        <v>213</v>
      </c>
      <c r="C595" s="68">
        <v>25</v>
      </c>
      <c r="D595" s="69">
        <v>30</v>
      </c>
      <c r="E595" s="31">
        <v>1.9</v>
      </c>
      <c r="F595" s="32">
        <v>2.28</v>
      </c>
      <c r="G595" s="31">
        <v>0.04</v>
      </c>
      <c r="H595" s="32">
        <v>0.04</v>
      </c>
      <c r="I595" s="31">
        <v>0.23</v>
      </c>
      <c r="J595" s="32">
        <v>0.27</v>
      </c>
      <c r="K595" s="607"/>
      <c r="L595" s="607"/>
      <c r="M595" s="31">
        <v>11.68</v>
      </c>
      <c r="N595" s="32">
        <v>14.01</v>
      </c>
      <c r="O595" s="607"/>
      <c r="P595" s="607"/>
      <c r="Q595" s="42">
        <v>53</v>
      </c>
      <c r="R595" s="43">
        <v>64</v>
      </c>
      <c r="S595" s="645"/>
      <c r="T595" s="645"/>
      <c r="U595" s="645"/>
      <c r="V595" s="645"/>
      <c r="W595" s="49"/>
      <c r="X595" s="50"/>
      <c r="Y595" s="335"/>
    </row>
    <row r="596" spans="1:25" ht="12.75">
      <c r="A596" s="85">
        <v>7</v>
      </c>
      <c r="B596" s="75" t="s">
        <v>18</v>
      </c>
      <c r="C596" s="33">
        <v>6</v>
      </c>
      <c r="D596" s="57">
        <v>10</v>
      </c>
      <c r="E596" s="31">
        <v>1.56</v>
      </c>
      <c r="F596" s="32">
        <v>2.6</v>
      </c>
      <c r="G596" s="31">
        <v>1.56</v>
      </c>
      <c r="H596" s="32">
        <v>2.6</v>
      </c>
      <c r="I596" s="31">
        <v>1.52</v>
      </c>
      <c r="J596" s="32">
        <v>2.53</v>
      </c>
      <c r="K596" s="607"/>
      <c r="L596" s="607"/>
      <c r="M596" s="31">
        <v>0</v>
      </c>
      <c r="N596" s="32">
        <v>0</v>
      </c>
      <c r="O596" s="607"/>
      <c r="P596" s="607"/>
      <c r="Q596" s="42">
        <v>21</v>
      </c>
      <c r="R596" s="43">
        <v>35</v>
      </c>
      <c r="S596" s="645"/>
      <c r="T596" s="645"/>
      <c r="U596" s="645"/>
      <c r="V596" s="645"/>
      <c r="W596" s="42"/>
      <c r="X596" s="43"/>
      <c r="Y596" s="335"/>
    </row>
    <row r="597" spans="1:25" ht="12.75">
      <c r="A597" s="79">
        <v>394</v>
      </c>
      <c r="B597" s="85" t="s">
        <v>16</v>
      </c>
      <c r="C597" s="67">
        <v>170</v>
      </c>
      <c r="D597" s="57">
        <v>200</v>
      </c>
      <c r="E597" s="107">
        <v>3.94</v>
      </c>
      <c r="F597" s="250">
        <v>4.64</v>
      </c>
      <c r="G597" s="107">
        <v>2.42</v>
      </c>
      <c r="H597" s="250">
        <v>3.27</v>
      </c>
      <c r="I597" s="107">
        <v>4.35</v>
      </c>
      <c r="J597" s="250">
        <v>5.12</v>
      </c>
      <c r="K597" s="615"/>
      <c r="L597" s="615"/>
      <c r="M597" s="107">
        <v>15.63</v>
      </c>
      <c r="N597" s="250">
        <v>17.26</v>
      </c>
      <c r="O597" s="615"/>
      <c r="P597" s="615"/>
      <c r="Q597" s="111">
        <v>88</v>
      </c>
      <c r="R597" s="150">
        <v>103</v>
      </c>
      <c r="S597" s="647"/>
      <c r="T597" s="647"/>
      <c r="U597" s="647"/>
      <c r="V597" s="647"/>
      <c r="W597" s="111">
        <v>0.19</v>
      </c>
      <c r="X597" s="150">
        <v>0.8</v>
      </c>
      <c r="Y597" s="335"/>
    </row>
    <row r="598" spans="1:25" ht="13.5" thickBot="1">
      <c r="A598" s="81"/>
      <c r="B598" s="144"/>
      <c r="C598" s="712" t="s">
        <v>6</v>
      </c>
      <c r="D598" s="695"/>
      <c r="E598" s="125">
        <f aca="true" t="shared" si="82" ref="E598:X598">SUM(E593:E597)</f>
        <v>16.16</v>
      </c>
      <c r="F598" s="126">
        <f t="shared" si="82"/>
        <v>20.66</v>
      </c>
      <c r="G598" s="125">
        <f t="shared" si="82"/>
        <v>12.389999999999999</v>
      </c>
      <c r="H598" s="126">
        <f t="shared" si="82"/>
        <v>16.33</v>
      </c>
      <c r="I598" s="125">
        <f t="shared" si="82"/>
        <v>17.61</v>
      </c>
      <c r="J598" s="126">
        <f t="shared" si="82"/>
        <v>21.740000000000002</v>
      </c>
      <c r="K598" s="609"/>
      <c r="L598" s="609"/>
      <c r="M598" s="125">
        <f t="shared" si="82"/>
        <v>32.82</v>
      </c>
      <c r="N598" s="126">
        <f t="shared" si="82"/>
        <v>38.75</v>
      </c>
      <c r="O598" s="609"/>
      <c r="P598" s="609"/>
      <c r="Q598" s="125">
        <f t="shared" si="82"/>
        <v>360</v>
      </c>
      <c r="R598" s="126">
        <f>SUM(R593:R597)</f>
        <v>440</v>
      </c>
      <c r="S598" s="609"/>
      <c r="T598" s="609"/>
      <c r="U598" s="609"/>
      <c r="V598" s="609"/>
      <c r="W598" s="125">
        <f t="shared" si="82"/>
        <v>0.99</v>
      </c>
      <c r="X598" s="127">
        <f t="shared" si="82"/>
        <v>2</v>
      </c>
      <c r="Y598" s="339">
        <f>AVERAGE(Q598:R598)</f>
        <v>400</v>
      </c>
    </row>
    <row r="599" spans="1:25" ht="15.75">
      <c r="A599" s="84"/>
      <c r="B599" s="181" t="s">
        <v>1</v>
      </c>
      <c r="C599" s="128"/>
      <c r="D599" s="129"/>
      <c r="E599" s="86"/>
      <c r="F599" s="130" t="s">
        <v>7</v>
      </c>
      <c r="G599" s="131"/>
      <c r="H599" s="130"/>
      <c r="I599" s="131"/>
      <c r="J599" s="130"/>
      <c r="K599" s="608"/>
      <c r="L599" s="608"/>
      <c r="M599" s="131"/>
      <c r="N599" s="130" t="s">
        <v>7</v>
      </c>
      <c r="O599" s="608"/>
      <c r="P599" s="608"/>
      <c r="Q599" s="131"/>
      <c r="R599" s="129"/>
      <c r="S599" s="143"/>
      <c r="T599" s="143"/>
      <c r="U599" s="143"/>
      <c r="V599" s="143"/>
      <c r="W599" s="86"/>
      <c r="X599" s="132"/>
      <c r="Y599" s="335"/>
    </row>
    <row r="600" spans="1:25" ht="12.75">
      <c r="A600" s="79"/>
      <c r="B600" s="199" t="s">
        <v>139</v>
      </c>
      <c r="C600" s="104">
        <v>100</v>
      </c>
      <c r="D600" s="57">
        <v>90</v>
      </c>
      <c r="E600" s="247">
        <v>0.45</v>
      </c>
      <c r="F600" s="247">
        <v>0.4</v>
      </c>
      <c r="G600" s="107"/>
      <c r="H600" s="250"/>
      <c r="I600" s="109">
        <v>0.72</v>
      </c>
      <c r="J600" s="409">
        <v>0.67</v>
      </c>
      <c r="K600" s="615"/>
      <c r="L600" s="615"/>
      <c r="M600" s="410">
        <v>17.87</v>
      </c>
      <c r="N600" s="250">
        <v>16.08</v>
      </c>
      <c r="O600" s="615"/>
      <c r="P600" s="615"/>
      <c r="Q600" s="111">
        <v>67</v>
      </c>
      <c r="R600" s="301">
        <v>60</v>
      </c>
      <c r="S600" s="647"/>
      <c r="T600" s="647"/>
      <c r="U600" s="647"/>
      <c r="V600" s="647"/>
      <c r="W600" s="196">
        <v>10</v>
      </c>
      <c r="X600" s="150">
        <v>9</v>
      </c>
      <c r="Y600" s="335"/>
    </row>
    <row r="601" spans="1:25" ht="13.5" thickBot="1">
      <c r="A601" s="81"/>
      <c r="B601" s="144"/>
      <c r="C601" s="712" t="s">
        <v>6</v>
      </c>
      <c r="D601" s="695"/>
      <c r="E601" s="125">
        <f aca="true" t="shared" si="83" ref="E601:X601">SUM(E600)</f>
        <v>0.45</v>
      </c>
      <c r="F601" s="126">
        <f t="shared" si="83"/>
        <v>0.4</v>
      </c>
      <c r="G601" s="125"/>
      <c r="H601" s="126"/>
      <c r="I601" s="125">
        <f t="shared" si="83"/>
        <v>0.72</v>
      </c>
      <c r="J601" s="126">
        <f t="shared" si="83"/>
        <v>0.67</v>
      </c>
      <c r="K601" s="609"/>
      <c r="L601" s="609"/>
      <c r="M601" s="125">
        <f t="shared" si="83"/>
        <v>17.87</v>
      </c>
      <c r="N601" s="126">
        <f t="shared" si="83"/>
        <v>16.08</v>
      </c>
      <c r="O601" s="609"/>
      <c r="P601" s="609"/>
      <c r="Q601" s="125">
        <f t="shared" si="83"/>
        <v>67</v>
      </c>
      <c r="R601" s="126">
        <f t="shared" si="83"/>
        <v>60</v>
      </c>
      <c r="S601" s="609"/>
      <c r="T601" s="609"/>
      <c r="U601" s="609"/>
      <c r="V601" s="609"/>
      <c r="W601" s="125">
        <f t="shared" si="83"/>
        <v>10</v>
      </c>
      <c r="X601" s="126">
        <f t="shared" si="83"/>
        <v>9</v>
      </c>
      <c r="Y601" s="342">
        <f>AVERAGE(Q601:R601)</f>
        <v>63.5</v>
      </c>
    </row>
    <row r="602" spans="1:25" ht="15.75">
      <c r="A602" s="84"/>
      <c r="B602" s="181" t="s">
        <v>2</v>
      </c>
      <c r="C602" s="128"/>
      <c r="D602" s="129"/>
      <c r="E602" s="446"/>
      <c r="F602" s="130"/>
      <c r="G602" s="131"/>
      <c r="H602" s="130"/>
      <c r="I602" s="131"/>
      <c r="J602" s="130"/>
      <c r="K602" s="608"/>
      <c r="L602" s="608"/>
      <c r="M602" s="447"/>
      <c r="N602" s="448"/>
      <c r="O602" s="608"/>
      <c r="P602" s="608"/>
      <c r="Q602" s="131"/>
      <c r="R602" s="124"/>
      <c r="S602" s="646"/>
      <c r="T602" s="646"/>
      <c r="U602" s="646"/>
      <c r="V602" s="646"/>
      <c r="W602" s="123"/>
      <c r="X602" s="132"/>
      <c r="Y602" s="335"/>
    </row>
    <row r="603" spans="1:25" ht="25.5">
      <c r="A603" s="303">
        <v>14</v>
      </c>
      <c r="B603" s="361" t="s">
        <v>214</v>
      </c>
      <c r="C603" s="239">
        <v>40</v>
      </c>
      <c r="D603" s="3">
        <v>60</v>
      </c>
      <c r="E603" s="107">
        <v>0.46</v>
      </c>
      <c r="F603" s="250">
        <v>0.69</v>
      </c>
      <c r="G603" s="107"/>
      <c r="H603" s="250"/>
      <c r="I603" s="107">
        <v>2.3</v>
      </c>
      <c r="J603" s="250">
        <v>3.3</v>
      </c>
      <c r="K603" s="615"/>
      <c r="L603" s="615"/>
      <c r="M603" s="107">
        <v>5.76</v>
      </c>
      <c r="N603" s="250">
        <v>8.64</v>
      </c>
      <c r="O603" s="615"/>
      <c r="P603" s="615"/>
      <c r="Q603" s="111">
        <v>27</v>
      </c>
      <c r="R603" s="150">
        <v>41</v>
      </c>
      <c r="S603" s="647"/>
      <c r="T603" s="647"/>
      <c r="U603" s="647"/>
      <c r="V603" s="647"/>
      <c r="W603" s="111">
        <v>1.83</v>
      </c>
      <c r="X603" s="43">
        <v>2.74</v>
      </c>
      <c r="Y603" s="335"/>
    </row>
    <row r="604" spans="1:25" ht="12.75">
      <c r="A604" s="85">
        <v>58</v>
      </c>
      <c r="B604" s="20" t="s">
        <v>215</v>
      </c>
      <c r="C604" s="98">
        <v>150</v>
      </c>
      <c r="D604" s="99">
        <v>200</v>
      </c>
      <c r="E604" s="449">
        <v>1.35</v>
      </c>
      <c r="F604" s="35">
        <v>1.8</v>
      </c>
      <c r="G604" s="31">
        <v>3.05</v>
      </c>
      <c r="H604" s="32">
        <v>2.35</v>
      </c>
      <c r="I604" s="34">
        <v>3.12</v>
      </c>
      <c r="J604" s="35">
        <v>4.16</v>
      </c>
      <c r="K604" s="612"/>
      <c r="L604" s="612"/>
      <c r="M604" s="449">
        <v>6.18</v>
      </c>
      <c r="N604" s="450">
        <v>8.24</v>
      </c>
      <c r="O604" s="612"/>
      <c r="P604" s="612"/>
      <c r="Q604" s="45">
        <v>83</v>
      </c>
      <c r="R604" s="46">
        <v>110</v>
      </c>
      <c r="S604" s="649"/>
      <c r="T604" s="649"/>
      <c r="U604" s="649"/>
      <c r="V604" s="649"/>
      <c r="W604" s="42">
        <v>5.28</v>
      </c>
      <c r="X604" s="43">
        <v>7.04</v>
      </c>
      <c r="Y604" s="335"/>
    </row>
    <row r="605" spans="1:25" ht="12.75">
      <c r="A605" s="85">
        <v>289</v>
      </c>
      <c r="B605" s="20" t="s">
        <v>216</v>
      </c>
      <c r="C605" s="60">
        <v>50</v>
      </c>
      <c r="D605" s="61">
        <v>70</v>
      </c>
      <c r="E605" s="15">
        <v>3.69</v>
      </c>
      <c r="F605" s="32">
        <v>5.17</v>
      </c>
      <c r="G605" s="31">
        <v>3.3</v>
      </c>
      <c r="H605" s="32">
        <v>4.8</v>
      </c>
      <c r="I605" s="31">
        <v>4.61</v>
      </c>
      <c r="J605" s="32">
        <v>5.7</v>
      </c>
      <c r="K605" s="607"/>
      <c r="L605" s="607"/>
      <c r="M605" s="15">
        <v>5.58</v>
      </c>
      <c r="N605" s="205">
        <v>7.72</v>
      </c>
      <c r="O605" s="607"/>
      <c r="P605" s="607"/>
      <c r="Q605" s="42">
        <v>94</v>
      </c>
      <c r="R605" s="43">
        <v>132</v>
      </c>
      <c r="S605" s="645"/>
      <c r="T605" s="645"/>
      <c r="U605" s="645"/>
      <c r="V605" s="645"/>
      <c r="W605" s="42">
        <v>0.3</v>
      </c>
      <c r="X605" s="97">
        <v>0.42</v>
      </c>
      <c r="Y605" s="335"/>
    </row>
    <row r="606" spans="1:25" ht="12.75">
      <c r="A606" s="325" t="s">
        <v>217</v>
      </c>
      <c r="B606" s="187" t="s">
        <v>218</v>
      </c>
      <c r="C606" s="102">
        <v>110</v>
      </c>
      <c r="D606" s="103">
        <v>130</v>
      </c>
      <c r="E606" s="212">
        <v>1.3</v>
      </c>
      <c r="F606" s="451">
        <v>1.69</v>
      </c>
      <c r="G606" s="31">
        <v>0.03</v>
      </c>
      <c r="H606" s="32">
        <v>0.06</v>
      </c>
      <c r="I606" s="164">
        <v>3.85</v>
      </c>
      <c r="J606" s="165">
        <v>5.01</v>
      </c>
      <c r="K606" s="622"/>
      <c r="L606" s="622"/>
      <c r="M606" s="262">
        <v>14.36</v>
      </c>
      <c r="N606" s="452">
        <v>18.67</v>
      </c>
      <c r="O606" s="622"/>
      <c r="P606" s="622"/>
      <c r="Q606" s="166">
        <v>101</v>
      </c>
      <c r="R606" s="167">
        <v>131</v>
      </c>
      <c r="S606" s="648"/>
      <c r="T606" s="648"/>
      <c r="U606" s="648"/>
      <c r="V606" s="648"/>
      <c r="W606" s="42">
        <v>6.63</v>
      </c>
      <c r="X606" s="43">
        <v>8.62</v>
      </c>
      <c r="Y606" s="335"/>
    </row>
    <row r="607" spans="1:25" ht="12.75">
      <c r="A607" s="85">
        <v>378</v>
      </c>
      <c r="B607" s="20" t="s">
        <v>219</v>
      </c>
      <c r="C607" s="102">
        <v>150</v>
      </c>
      <c r="D607" s="103">
        <v>200</v>
      </c>
      <c r="E607" s="15">
        <v>0.075</v>
      </c>
      <c r="F607" s="453">
        <v>0.1</v>
      </c>
      <c r="G607" s="31"/>
      <c r="H607" s="32"/>
      <c r="I607" s="31">
        <v>0.03</v>
      </c>
      <c r="J607" s="32">
        <v>0.04</v>
      </c>
      <c r="K607" s="607"/>
      <c r="L607" s="607"/>
      <c r="M607" s="15">
        <v>19.61</v>
      </c>
      <c r="N607" s="205">
        <v>26.14</v>
      </c>
      <c r="O607" s="607"/>
      <c r="P607" s="607"/>
      <c r="Q607" s="42">
        <v>75</v>
      </c>
      <c r="R607" s="43">
        <v>100</v>
      </c>
      <c r="S607" s="645"/>
      <c r="T607" s="645"/>
      <c r="U607" s="645"/>
      <c r="V607" s="645"/>
      <c r="W607" s="42">
        <v>1.38</v>
      </c>
      <c r="X607" s="43">
        <v>1.84</v>
      </c>
      <c r="Y607" s="335"/>
    </row>
    <row r="608" spans="1:25" ht="12.75">
      <c r="A608" s="85">
        <v>700</v>
      </c>
      <c r="B608" s="75" t="s">
        <v>14</v>
      </c>
      <c r="C608" s="33">
        <v>40</v>
      </c>
      <c r="D608" s="63">
        <v>50</v>
      </c>
      <c r="E608" s="212">
        <v>3.08</v>
      </c>
      <c r="F608" s="165">
        <v>4</v>
      </c>
      <c r="G608" s="164"/>
      <c r="H608" s="165"/>
      <c r="I608" s="164">
        <v>0.53</v>
      </c>
      <c r="J608" s="165">
        <v>0.66</v>
      </c>
      <c r="K608" s="611"/>
      <c r="L608" s="611"/>
      <c r="M608" s="212">
        <v>15.08</v>
      </c>
      <c r="N608" s="216">
        <v>18.85</v>
      </c>
      <c r="O608" s="611"/>
      <c r="P608" s="611"/>
      <c r="Q608" s="166">
        <v>80</v>
      </c>
      <c r="R608" s="167">
        <v>100</v>
      </c>
      <c r="S608" s="648"/>
      <c r="T608" s="648"/>
      <c r="U608" s="648"/>
      <c r="V608" s="648"/>
      <c r="W608" s="302"/>
      <c r="X608" s="173"/>
      <c r="Y608" s="335"/>
    </row>
    <row r="609" spans="1:25" ht="13.5" thickBot="1">
      <c r="A609" s="81"/>
      <c r="B609" s="144"/>
      <c r="C609" s="712" t="s">
        <v>6</v>
      </c>
      <c r="D609" s="695"/>
      <c r="E609" s="226">
        <f aca="true" t="shared" si="84" ref="E609:X609">SUM(E603:E608)</f>
        <v>9.955</v>
      </c>
      <c r="F609" s="126">
        <f t="shared" si="84"/>
        <v>13.45</v>
      </c>
      <c r="G609" s="125">
        <f t="shared" si="84"/>
        <v>6.38</v>
      </c>
      <c r="H609" s="126">
        <f t="shared" si="84"/>
        <v>7.21</v>
      </c>
      <c r="I609" s="125">
        <f t="shared" si="84"/>
        <v>14.44</v>
      </c>
      <c r="J609" s="126">
        <f t="shared" si="84"/>
        <v>18.87</v>
      </c>
      <c r="K609" s="609"/>
      <c r="L609" s="609"/>
      <c r="M609" s="226">
        <f t="shared" si="84"/>
        <v>66.57</v>
      </c>
      <c r="N609" s="454">
        <f t="shared" si="84"/>
        <v>88.25999999999999</v>
      </c>
      <c r="O609" s="609"/>
      <c r="P609" s="609"/>
      <c r="Q609" s="125">
        <f t="shared" si="84"/>
        <v>460</v>
      </c>
      <c r="R609" s="126">
        <f>SUM(R603:R608)</f>
        <v>614</v>
      </c>
      <c r="S609" s="609"/>
      <c r="T609" s="609"/>
      <c r="U609" s="609"/>
      <c r="V609" s="609"/>
      <c r="W609" s="125">
        <f t="shared" si="84"/>
        <v>15.419999999999998</v>
      </c>
      <c r="X609" s="126">
        <f t="shared" si="84"/>
        <v>20.66</v>
      </c>
      <c r="Y609" s="339">
        <f>AVERAGE(Q609:R609)</f>
        <v>537</v>
      </c>
    </row>
    <row r="610" spans="1:25" ht="15.75">
      <c r="A610" s="84"/>
      <c r="B610" s="183" t="s">
        <v>54</v>
      </c>
      <c r="C610" s="222"/>
      <c r="D610" s="129"/>
      <c r="E610" s="86"/>
      <c r="F610" s="130"/>
      <c r="G610" s="131"/>
      <c r="H610" s="130"/>
      <c r="I610" s="131"/>
      <c r="J610" s="130"/>
      <c r="K610" s="608"/>
      <c r="L610" s="608"/>
      <c r="M610" s="131"/>
      <c r="N610" s="130"/>
      <c r="O610" s="608"/>
      <c r="P610" s="608"/>
      <c r="Q610" s="131"/>
      <c r="R610" s="124"/>
      <c r="S610" s="646"/>
      <c r="T610" s="646"/>
      <c r="U610" s="646"/>
      <c r="V610" s="646"/>
      <c r="W610" s="123"/>
      <c r="X610" s="132"/>
      <c r="Y610" s="335"/>
    </row>
    <row r="611" spans="1:25" ht="12.75">
      <c r="A611" s="79">
        <v>401</v>
      </c>
      <c r="B611" s="85" t="s">
        <v>39</v>
      </c>
      <c r="C611" s="17">
        <v>150</v>
      </c>
      <c r="D611" s="57">
        <v>180</v>
      </c>
      <c r="E611" s="164">
        <v>4.35</v>
      </c>
      <c r="F611" s="165">
        <v>5.8</v>
      </c>
      <c r="G611" s="107">
        <v>4.35</v>
      </c>
      <c r="H611" s="165">
        <v>5.8</v>
      </c>
      <c r="I611" s="212">
        <v>3.75</v>
      </c>
      <c r="J611" s="216">
        <v>5</v>
      </c>
      <c r="K611" s="611"/>
      <c r="L611" s="611"/>
      <c r="M611" s="164">
        <v>6</v>
      </c>
      <c r="N611" s="165">
        <v>8</v>
      </c>
      <c r="O611" s="611"/>
      <c r="P611" s="611"/>
      <c r="Q611" s="166">
        <v>75</v>
      </c>
      <c r="R611" s="167">
        <v>100</v>
      </c>
      <c r="S611" s="648"/>
      <c r="T611" s="648"/>
      <c r="U611" s="648"/>
      <c r="V611" s="648"/>
      <c r="W611" s="196">
        <v>1.05</v>
      </c>
      <c r="X611" s="250">
        <v>1.4</v>
      </c>
      <c r="Y611" s="335"/>
    </row>
    <row r="612" spans="1:25" ht="12.75">
      <c r="A612" s="80">
        <v>172</v>
      </c>
      <c r="B612" s="324" t="s">
        <v>220</v>
      </c>
      <c r="C612" s="2">
        <v>60</v>
      </c>
      <c r="D612" s="105">
        <v>70</v>
      </c>
      <c r="E612" s="107">
        <v>1.49</v>
      </c>
      <c r="F612" s="250">
        <v>1.73</v>
      </c>
      <c r="G612" s="169">
        <v>0.08</v>
      </c>
      <c r="H612" s="168">
        <v>0.16</v>
      </c>
      <c r="I612" s="107">
        <v>3.18</v>
      </c>
      <c r="J612" s="250">
        <v>3.82</v>
      </c>
      <c r="K612" s="615"/>
      <c r="L612" s="615"/>
      <c r="M612" s="107">
        <v>24.97</v>
      </c>
      <c r="N612" s="250">
        <v>27.46</v>
      </c>
      <c r="O612" s="615"/>
      <c r="P612" s="615"/>
      <c r="Q612" s="111">
        <v>115</v>
      </c>
      <c r="R612" s="150">
        <v>134</v>
      </c>
      <c r="S612" s="647"/>
      <c r="T612" s="647"/>
      <c r="U612" s="647"/>
      <c r="V612" s="647"/>
      <c r="W612" s="196">
        <v>1.5</v>
      </c>
      <c r="X612" s="150">
        <v>1.75</v>
      </c>
      <c r="Y612" s="335"/>
    </row>
    <row r="613" spans="1:25" ht="13.5" thickBot="1">
      <c r="A613" s="81"/>
      <c r="B613" s="81"/>
      <c r="C613" s="694" t="s">
        <v>6</v>
      </c>
      <c r="D613" s="695"/>
      <c r="E613" s="133">
        <f aca="true" t="shared" si="85" ref="E613:X613">SUM(E611:E612)</f>
        <v>5.84</v>
      </c>
      <c r="F613" s="134">
        <f t="shared" si="85"/>
        <v>7.529999999999999</v>
      </c>
      <c r="G613" s="133">
        <f t="shared" si="85"/>
        <v>4.43</v>
      </c>
      <c r="H613" s="134">
        <f t="shared" si="85"/>
        <v>5.96</v>
      </c>
      <c r="I613" s="133">
        <f t="shared" si="85"/>
        <v>6.93</v>
      </c>
      <c r="J613" s="134">
        <f t="shared" si="85"/>
        <v>8.82</v>
      </c>
      <c r="K613" s="623"/>
      <c r="L613" s="623"/>
      <c r="M613" s="133">
        <f t="shared" si="85"/>
        <v>30.97</v>
      </c>
      <c r="N613" s="134">
        <f t="shared" si="85"/>
        <v>35.46</v>
      </c>
      <c r="O613" s="623"/>
      <c r="P613" s="623"/>
      <c r="Q613" s="133">
        <f t="shared" si="85"/>
        <v>190</v>
      </c>
      <c r="R613" s="134">
        <f t="shared" si="85"/>
        <v>234</v>
      </c>
      <c r="S613" s="623"/>
      <c r="T613" s="623"/>
      <c r="U613" s="623"/>
      <c r="V613" s="623"/>
      <c r="W613" s="133">
        <f t="shared" si="85"/>
        <v>2.55</v>
      </c>
      <c r="X613" s="134">
        <f t="shared" si="85"/>
        <v>3.15</v>
      </c>
      <c r="Y613" s="339">
        <f>AVERAGE(Q613:R613)</f>
        <v>212</v>
      </c>
    </row>
    <row r="614" spans="1:25" ht="15.75">
      <c r="A614" s="84"/>
      <c r="B614" s="181" t="s">
        <v>53</v>
      </c>
      <c r="C614" s="128"/>
      <c r="D614" s="129"/>
      <c r="E614" s="86"/>
      <c r="F614" s="130"/>
      <c r="G614" s="131"/>
      <c r="H614" s="130"/>
      <c r="I614" s="131"/>
      <c r="J614" s="130"/>
      <c r="K614" s="608"/>
      <c r="L614" s="608"/>
      <c r="M614" s="131"/>
      <c r="N614" s="130"/>
      <c r="O614" s="608"/>
      <c r="P614" s="608"/>
      <c r="Q614" s="131"/>
      <c r="R614" s="124"/>
      <c r="S614" s="646"/>
      <c r="T614" s="646"/>
      <c r="U614" s="646"/>
      <c r="V614" s="646"/>
      <c r="W614" s="123"/>
      <c r="X614" s="132"/>
      <c r="Y614" s="335"/>
    </row>
    <row r="615" spans="1:25" ht="12.75">
      <c r="A615" s="307" t="s">
        <v>221</v>
      </c>
      <c r="B615" s="455" t="s">
        <v>222</v>
      </c>
      <c r="C615" s="98">
        <v>40</v>
      </c>
      <c r="D615" s="308">
        <v>60</v>
      </c>
      <c r="E615" s="15">
        <v>0.48</v>
      </c>
      <c r="F615" s="32">
        <v>0.72</v>
      </c>
      <c r="G615" s="456"/>
      <c r="H615" s="457"/>
      <c r="I615" s="31">
        <v>1.25</v>
      </c>
      <c r="J615" s="32">
        <v>1.88</v>
      </c>
      <c r="K615" s="607"/>
      <c r="L615" s="607"/>
      <c r="M615" s="15">
        <v>6.6</v>
      </c>
      <c r="N615" s="205">
        <v>9.9</v>
      </c>
      <c r="O615" s="607"/>
      <c r="P615" s="607"/>
      <c r="Q615" s="42">
        <v>48</v>
      </c>
      <c r="R615" s="46">
        <v>72</v>
      </c>
      <c r="S615" s="649"/>
      <c r="T615" s="649"/>
      <c r="U615" s="649"/>
      <c r="V615" s="649"/>
      <c r="W615" s="42">
        <v>1.6</v>
      </c>
      <c r="X615" s="43">
        <v>2.4</v>
      </c>
      <c r="Y615" s="335"/>
    </row>
    <row r="616" spans="1:25" ht="12.75">
      <c r="A616" s="85">
        <v>246</v>
      </c>
      <c r="B616" s="20" t="s">
        <v>223</v>
      </c>
      <c r="C616" s="65">
        <v>60</v>
      </c>
      <c r="D616" s="66">
        <v>70</v>
      </c>
      <c r="E616" s="107">
        <v>6.28</v>
      </c>
      <c r="F616" s="250">
        <v>7.32</v>
      </c>
      <c r="G616" s="107">
        <v>6.68</v>
      </c>
      <c r="H616" s="250">
        <v>7.63</v>
      </c>
      <c r="I616" s="107">
        <v>2.84</v>
      </c>
      <c r="J616" s="250">
        <v>3.31</v>
      </c>
      <c r="K616" s="615"/>
      <c r="L616" s="615"/>
      <c r="M616" s="107">
        <v>0.18</v>
      </c>
      <c r="N616" s="250">
        <v>0.21</v>
      </c>
      <c r="O616" s="615"/>
      <c r="P616" s="615"/>
      <c r="Q616" s="111">
        <v>60</v>
      </c>
      <c r="R616" s="150">
        <v>70</v>
      </c>
      <c r="S616" s="647"/>
      <c r="T616" s="647"/>
      <c r="U616" s="647"/>
      <c r="V616" s="647"/>
      <c r="W616" s="111">
        <v>0.98</v>
      </c>
      <c r="X616" s="168">
        <v>1.12</v>
      </c>
      <c r="Y616" s="335"/>
    </row>
    <row r="617" spans="1:25" ht="12.75">
      <c r="A617" s="85">
        <v>318</v>
      </c>
      <c r="B617" s="113" t="s">
        <v>74</v>
      </c>
      <c r="C617" s="64">
        <v>110</v>
      </c>
      <c r="D617" s="57">
        <v>130</v>
      </c>
      <c r="E617" s="107">
        <v>1.35</v>
      </c>
      <c r="F617" s="250">
        <v>1.46</v>
      </c>
      <c r="G617" s="107">
        <v>0.04</v>
      </c>
      <c r="H617" s="250">
        <v>0.04</v>
      </c>
      <c r="I617" s="107">
        <v>3.78</v>
      </c>
      <c r="J617" s="250">
        <v>4.1</v>
      </c>
      <c r="K617" s="615"/>
      <c r="L617" s="615"/>
      <c r="M617" s="107">
        <v>20.69</v>
      </c>
      <c r="N617" s="250">
        <v>22.42</v>
      </c>
      <c r="O617" s="615"/>
      <c r="P617" s="615"/>
      <c r="Q617" s="111">
        <v>107</v>
      </c>
      <c r="R617" s="150">
        <v>127</v>
      </c>
      <c r="S617" s="647"/>
      <c r="T617" s="647"/>
      <c r="U617" s="647"/>
      <c r="V617" s="647"/>
      <c r="W617" s="111">
        <v>15.4</v>
      </c>
      <c r="X617" s="150">
        <v>18.2</v>
      </c>
      <c r="Y617" s="335"/>
    </row>
    <row r="618" spans="1:25" ht="12.75">
      <c r="A618" s="359">
        <v>393</v>
      </c>
      <c r="B618" s="224" t="s">
        <v>12</v>
      </c>
      <c r="C618" s="360">
        <v>170</v>
      </c>
      <c r="D618" s="4">
        <v>200</v>
      </c>
      <c r="E618" s="40">
        <v>0.16</v>
      </c>
      <c r="F618" s="41">
        <v>0.19</v>
      </c>
      <c r="G618" s="107"/>
      <c r="H618" s="250"/>
      <c r="I618" s="40">
        <v>0.02</v>
      </c>
      <c r="J618" s="41">
        <v>0.03</v>
      </c>
      <c r="K618" s="293"/>
      <c r="L618" s="293"/>
      <c r="M618" s="40">
        <v>12.82</v>
      </c>
      <c r="N618" s="41">
        <v>15.12</v>
      </c>
      <c r="O618" s="293"/>
      <c r="P618" s="293"/>
      <c r="Q618" s="40">
        <v>52</v>
      </c>
      <c r="R618" s="174">
        <v>61</v>
      </c>
      <c r="S618" s="293"/>
      <c r="T618" s="293"/>
      <c r="U618" s="293"/>
      <c r="V618" s="293"/>
      <c r="W618" s="111">
        <v>2.13</v>
      </c>
      <c r="X618" s="97">
        <v>2.84</v>
      </c>
      <c r="Y618" s="335"/>
    </row>
    <row r="619" spans="1:25" ht="12.75">
      <c r="A619" s="85">
        <v>1</v>
      </c>
      <c r="B619" s="188" t="s">
        <v>5</v>
      </c>
      <c r="C619" s="54" t="s">
        <v>78</v>
      </c>
      <c r="D619" s="55" t="s">
        <v>55</v>
      </c>
      <c r="E619" s="107">
        <v>2.35</v>
      </c>
      <c r="F619" s="250">
        <v>3.1</v>
      </c>
      <c r="G619" s="107">
        <v>0.065</v>
      </c>
      <c r="H619" s="250">
        <v>0.04</v>
      </c>
      <c r="I619" s="107">
        <v>3.32</v>
      </c>
      <c r="J619" s="250">
        <v>3.4</v>
      </c>
      <c r="K619" s="615"/>
      <c r="L619" s="615"/>
      <c r="M619" s="107">
        <v>14.84</v>
      </c>
      <c r="N619" s="250">
        <v>19.77</v>
      </c>
      <c r="O619" s="615"/>
      <c r="P619" s="615"/>
      <c r="Q619" s="111">
        <v>95</v>
      </c>
      <c r="R619" s="150">
        <v>115</v>
      </c>
      <c r="S619" s="647"/>
      <c r="T619" s="647"/>
      <c r="U619" s="647"/>
      <c r="V619" s="647"/>
      <c r="W619" s="111"/>
      <c r="X619" s="50"/>
      <c r="Y619" s="335"/>
    </row>
    <row r="620" spans="1:25" ht="13.5" thickBot="1">
      <c r="A620" s="81"/>
      <c r="B620" s="144"/>
      <c r="C620" s="712" t="s">
        <v>6</v>
      </c>
      <c r="D620" s="695"/>
      <c r="E620" s="139">
        <f aca="true" t="shared" si="86" ref="E620:X620">SUM(E615:E619)</f>
        <v>10.62</v>
      </c>
      <c r="F620" s="458">
        <f t="shared" si="86"/>
        <v>12.79</v>
      </c>
      <c r="G620" s="139">
        <f t="shared" si="86"/>
        <v>6.785</v>
      </c>
      <c r="H620" s="458">
        <f t="shared" si="86"/>
        <v>7.71</v>
      </c>
      <c r="I620" s="139">
        <f t="shared" si="86"/>
        <v>11.209999999999999</v>
      </c>
      <c r="J620" s="458">
        <f t="shared" si="86"/>
        <v>12.719999999999999</v>
      </c>
      <c r="K620" s="458"/>
      <c r="L620" s="458"/>
      <c r="M620" s="139">
        <f t="shared" si="86"/>
        <v>55.129999999999995</v>
      </c>
      <c r="N620" s="458">
        <f t="shared" si="86"/>
        <v>67.42</v>
      </c>
      <c r="O620" s="458"/>
      <c r="P620" s="458"/>
      <c r="Q620" s="139">
        <f t="shared" si="86"/>
        <v>362</v>
      </c>
      <c r="R620" s="458">
        <f t="shared" si="86"/>
        <v>445</v>
      </c>
      <c r="S620" s="458"/>
      <c r="T620" s="458"/>
      <c r="U620" s="458"/>
      <c r="V620" s="458"/>
      <c r="W620" s="139">
        <f t="shared" si="86"/>
        <v>20.11</v>
      </c>
      <c r="X620" s="330">
        <f t="shared" si="86"/>
        <v>24.56</v>
      </c>
      <c r="Y620" s="338">
        <f>AVERAGE(Q620:R620)</f>
        <v>403.5</v>
      </c>
    </row>
    <row r="621" spans="1:25" ht="13.5" thickBot="1">
      <c r="A621" s="135"/>
      <c r="B621" s="147"/>
      <c r="C621" s="750" t="s">
        <v>15</v>
      </c>
      <c r="D621" s="718"/>
      <c r="E621" s="136">
        <f aca="true" t="shared" si="87" ref="E621:X621">SUM(E598+E601+E609+E613+E620)</f>
        <v>43.025</v>
      </c>
      <c r="F621" s="137">
        <f t="shared" si="87"/>
        <v>54.83</v>
      </c>
      <c r="G621" s="136">
        <f t="shared" si="87"/>
        <v>29.985</v>
      </c>
      <c r="H621" s="137">
        <f t="shared" si="87"/>
        <v>37.21</v>
      </c>
      <c r="I621" s="136">
        <f t="shared" si="87"/>
        <v>50.91</v>
      </c>
      <c r="J621" s="137">
        <f t="shared" si="87"/>
        <v>62.82</v>
      </c>
      <c r="K621" s="613"/>
      <c r="L621" s="613"/>
      <c r="M621" s="136">
        <f t="shared" si="87"/>
        <v>203.35999999999999</v>
      </c>
      <c r="N621" s="137">
        <f t="shared" si="87"/>
        <v>245.96999999999997</v>
      </c>
      <c r="O621" s="613"/>
      <c r="P621" s="613"/>
      <c r="Q621" s="170">
        <f t="shared" si="87"/>
        <v>1439</v>
      </c>
      <c r="R621" s="137">
        <f t="shared" si="87"/>
        <v>1793</v>
      </c>
      <c r="S621" s="613"/>
      <c r="T621" s="613"/>
      <c r="U621" s="613"/>
      <c r="V621" s="613"/>
      <c r="W621" s="136">
        <f t="shared" si="87"/>
        <v>49.06999999999999</v>
      </c>
      <c r="X621" s="138">
        <f t="shared" si="87"/>
        <v>59.370000000000005</v>
      </c>
      <c r="Y621" s="338">
        <f>AVERAGE(Q621:R621)</f>
        <v>1616</v>
      </c>
    </row>
    <row r="622" spans="1:25" ht="13.5" thickBot="1">
      <c r="A622" s="686"/>
      <c r="B622" s="687"/>
      <c r="C622" s="687"/>
      <c r="D622" s="687"/>
      <c r="E622" s="687"/>
      <c r="F622" s="687"/>
      <c r="G622" s="687"/>
      <c r="H622" s="687"/>
      <c r="I622" s="687"/>
      <c r="J622" s="687"/>
      <c r="K622" s="687"/>
      <c r="L622" s="687"/>
      <c r="M622" s="687"/>
      <c r="N622" s="687"/>
      <c r="O622" s="687"/>
      <c r="P622" s="687"/>
      <c r="Q622" s="687"/>
      <c r="R622" s="687"/>
      <c r="S622" s="687"/>
      <c r="T622" s="687"/>
      <c r="U622" s="687"/>
      <c r="V622" s="687"/>
      <c r="W622" s="687"/>
      <c r="X622" s="688"/>
      <c r="Y622" s="335"/>
    </row>
    <row r="623" spans="1:25" ht="12.75">
      <c r="A623" s="86"/>
      <c r="B623" s="689" t="s">
        <v>26</v>
      </c>
      <c r="C623" s="690"/>
      <c r="D623" s="691"/>
      <c r="E623" s="87">
        <v>42</v>
      </c>
      <c r="F623" s="87">
        <v>54</v>
      </c>
      <c r="G623" s="87" t="e">
        <f>E623*#REF!/C624</f>
        <v>#REF!</v>
      </c>
      <c r="H623" s="87" t="e">
        <f>F623*#REF!/C624</f>
        <v>#REF!</v>
      </c>
      <c r="I623" s="87">
        <v>47</v>
      </c>
      <c r="J623" s="87">
        <v>60</v>
      </c>
      <c r="K623" s="87"/>
      <c r="L623" s="87"/>
      <c r="M623" s="87">
        <v>203</v>
      </c>
      <c r="N623" s="88">
        <v>261</v>
      </c>
      <c r="O623" s="88"/>
      <c r="P623" s="88"/>
      <c r="Q623" s="89">
        <v>1400</v>
      </c>
      <c r="R623" s="90">
        <v>1800</v>
      </c>
      <c r="S623" s="90"/>
      <c r="T623" s="90"/>
      <c r="U623" s="90"/>
      <c r="V623" s="90"/>
      <c r="W623" s="90">
        <v>45</v>
      </c>
      <c r="X623" s="91">
        <v>50</v>
      </c>
      <c r="Y623" s="335"/>
    </row>
    <row r="624" spans="1:25" ht="13.5" thickBot="1">
      <c r="A624" s="92"/>
      <c r="B624" s="93" t="s">
        <v>28</v>
      </c>
      <c r="C624" s="692">
        <v>100</v>
      </c>
      <c r="D624" s="693"/>
      <c r="E624" s="557">
        <f>E621*C624/E623-C624</f>
        <v>2.44047619047619</v>
      </c>
      <c r="F624" s="557">
        <f>F621*C624/F623-C624</f>
        <v>1.537037037037038</v>
      </c>
      <c r="G624" s="557" t="e">
        <f>G621*C624/G623-C624</f>
        <v>#REF!</v>
      </c>
      <c r="H624" s="557" t="e">
        <f>H621*C624/H623-C624</f>
        <v>#REF!</v>
      </c>
      <c r="I624" s="557">
        <f>I621*C624/I623-C624</f>
        <v>8.319148936170208</v>
      </c>
      <c r="J624" s="557">
        <f>J621*C624/J623-C624</f>
        <v>4.700000000000003</v>
      </c>
      <c r="K624" s="557"/>
      <c r="L624" s="557"/>
      <c r="M624" s="557">
        <f>M621*C624/M623-C624</f>
        <v>0.1773399014778363</v>
      </c>
      <c r="N624" s="558">
        <f>N621*C624/N623-C624</f>
        <v>-5.758620689655189</v>
      </c>
      <c r="O624" s="558"/>
      <c r="P624" s="558"/>
      <c r="Q624" s="557">
        <f>Q621*C624/Q623-C624</f>
        <v>2.785714285714292</v>
      </c>
      <c r="R624" s="557">
        <f>R621*C624/R623-C624</f>
        <v>-0.38888888888888573</v>
      </c>
      <c r="S624" s="557"/>
      <c r="T624" s="557"/>
      <c r="U624" s="557"/>
      <c r="V624" s="557"/>
      <c r="W624" s="557">
        <f>W621*C624/W623-C624</f>
        <v>9.044444444444423</v>
      </c>
      <c r="X624" s="559">
        <f>X621*C624/X623-C624</f>
        <v>18.739999999999995</v>
      </c>
      <c r="Y624" s="335"/>
    </row>
    <row r="638" spans="1:24" ht="15.75">
      <c r="A638" s="30"/>
      <c r="B638" s="5"/>
      <c r="C638" s="5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</row>
    <row r="639" spans="2:24" ht="16.5" thickBot="1">
      <c r="B639" s="5"/>
      <c r="C639" s="5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</row>
    <row r="640" spans="1:25" ht="77.25" thickBot="1">
      <c r="A640" s="83" t="s">
        <v>88</v>
      </c>
      <c r="B640" s="82" t="s">
        <v>22</v>
      </c>
      <c r="C640" s="725" t="s">
        <v>23</v>
      </c>
      <c r="D640" s="720"/>
      <c r="E640" s="725" t="s">
        <v>24</v>
      </c>
      <c r="F640" s="726"/>
      <c r="G640" s="726"/>
      <c r="H640" s="726"/>
      <c r="I640" s="726"/>
      <c r="J640" s="726"/>
      <c r="K640" s="726"/>
      <c r="L640" s="726"/>
      <c r="M640" s="726"/>
      <c r="N640" s="704"/>
      <c r="O640" s="378"/>
      <c r="P640" s="378"/>
      <c r="Q640" s="696" t="s">
        <v>25</v>
      </c>
      <c r="R640" s="697"/>
      <c r="S640" s="650"/>
      <c r="T640" s="650"/>
      <c r="U640" s="650"/>
      <c r="V640" s="650"/>
      <c r="W640" s="727" t="s">
        <v>50</v>
      </c>
      <c r="X640" s="728"/>
      <c r="Y640" s="335"/>
    </row>
    <row r="641" spans="1:25" ht="13.5" thickBot="1">
      <c r="A641" s="674" t="s">
        <v>224</v>
      </c>
      <c r="B641" s="675"/>
      <c r="C641" s="721"/>
      <c r="D641" s="722"/>
      <c r="E641" s="733" t="s">
        <v>8</v>
      </c>
      <c r="F641" s="734"/>
      <c r="G641" s="734"/>
      <c r="H641" s="735"/>
      <c r="I641" s="736" t="s">
        <v>9</v>
      </c>
      <c r="J641" s="737"/>
      <c r="K641" s="604"/>
      <c r="L641" s="604"/>
      <c r="M641" s="736" t="s">
        <v>10</v>
      </c>
      <c r="N641" s="737"/>
      <c r="O641" s="641"/>
      <c r="P641" s="641"/>
      <c r="Q641" s="698"/>
      <c r="R641" s="688"/>
      <c r="S641" s="382"/>
      <c r="T641" s="382"/>
      <c r="U641" s="382"/>
      <c r="V641" s="382"/>
      <c r="W641" s="729"/>
      <c r="X641" s="730"/>
      <c r="Y641" s="335"/>
    </row>
    <row r="642" spans="1:25" ht="13.5" thickBot="1">
      <c r="A642" s="676"/>
      <c r="B642" s="677"/>
      <c r="C642" s="723"/>
      <c r="D642" s="724"/>
      <c r="E642" s="703" t="s">
        <v>29</v>
      </c>
      <c r="F642" s="704"/>
      <c r="G642" s="705" t="s">
        <v>30</v>
      </c>
      <c r="H642" s="706"/>
      <c r="I642" s="738"/>
      <c r="J642" s="706"/>
      <c r="K642" s="614"/>
      <c r="L642" s="614"/>
      <c r="M642" s="739"/>
      <c r="N642" s="740"/>
      <c r="O642" s="641"/>
      <c r="P642" s="641"/>
      <c r="Q642" s="699"/>
      <c r="R642" s="700"/>
      <c r="S642" s="537"/>
      <c r="T642" s="537"/>
      <c r="U642" s="537"/>
      <c r="V642" s="537"/>
      <c r="W642" s="731"/>
      <c r="X642" s="732"/>
      <c r="Y642" s="335"/>
    </row>
    <row r="643" spans="1:25" ht="16.5" thickBot="1">
      <c r="A643" s="77"/>
      <c r="B643" s="182" t="s">
        <v>0</v>
      </c>
      <c r="C643" s="72" t="s">
        <v>86</v>
      </c>
      <c r="D643" s="71" t="s">
        <v>87</v>
      </c>
      <c r="E643" s="70" t="s">
        <v>86</v>
      </c>
      <c r="F643" s="71" t="s">
        <v>87</v>
      </c>
      <c r="G643" s="72" t="s">
        <v>86</v>
      </c>
      <c r="H643" s="71" t="s">
        <v>87</v>
      </c>
      <c r="I643" s="70" t="s">
        <v>86</v>
      </c>
      <c r="J643" s="71" t="s">
        <v>87</v>
      </c>
      <c r="K643" s="605"/>
      <c r="L643" s="605"/>
      <c r="M643" s="70" t="s">
        <v>86</v>
      </c>
      <c r="N643" s="71" t="s">
        <v>87</v>
      </c>
      <c r="O643" s="605"/>
      <c r="P643" s="605"/>
      <c r="Q643" s="70" t="s">
        <v>86</v>
      </c>
      <c r="R643" s="71" t="s">
        <v>87</v>
      </c>
      <c r="S643" s="605"/>
      <c r="T643" s="605"/>
      <c r="U643" s="605"/>
      <c r="V643" s="605"/>
      <c r="W643" s="70" t="s">
        <v>86</v>
      </c>
      <c r="X643" s="71" t="s">
        <v>87</v>
      </c>
      <c r="Y643" s="335"/>
    </row>
    <row r="644" spans="1:25" ht="12.75">
      <c r="A644" s="115"/>
      <c r="B644" s="20" t="s">
        <v>93</v>
      </c>
      <c r="C644" s="459" t="s">
        <v>76</v>
      </c>
      <c r="D644" s="460" t="s">
        <v>76</v>
      </c>
      <c r="E644" s="247">
        <v>2.5</v>
      </c>
      <c r="F644" s="253">
        <v>2.5</v>
      </c>
      <c r="G644" s="190">
        <v>2.5</v>
      </c>
      <c r="H644" s="374">
        <v>2.5</v>
      </c>
      <c r="I644" s="375">
        <v>2.3</v>
      </c>
      <c r="J644" s="376">
        <v>2.3</v>
      </c>
      <c r="K644" s="627"/>
      <c r="L644" s="627"/>
      <c r="M644" s="190">
        <v>0</v>
      </c>
      <c r="N644" s="374">
        <v>0</v>
      </c>
      <c r="O644" s="627"/>
      <c r="P644" s="627"/>
      <c r="Q644" s="208">
        <v>30</v>
      </c>
      <c r="R644" s="292">
        <v>30</v>
      </c>
      <c r="S644" s="513"/>
      <c r="T644" s="513"/>
      <c r="U644" s="513"/>
      <c r="V644" s="513"/>
      <c r="W644" s="148"/>
      <c r="X644" s="149"/>
      <c r="Y644" s="335"/>
    </row>
    <row r="645" spans="1:25" ht="12.75">
      <c r="A645" s="461" t="s">
        <v>225</v>
      </c>
      <c r="B645" s="20" t="s">
        <v>226</v>
      </c>
      <c r="C645" s="104">
        <v>150</v>
      </c>
      <c r="D645" s="462">
        <v>200</v>
      </c>
      <c r="E645" s="247">
        <v>3.8</v>
      </c>
      <c r="F645" s="253">
        <v>5.06</v>
      </c>
      <c r="G645" s="164">
        <v>3.53</v>
      </c>
      <c r="H645" s="165">
        <v>4.68</v>
      </c>
      <c r="I645" s="164">
        <v>3.9</v>
      </c>
      <c r="J645" s="165">
        <v>5.2</v>
      </c>
      <c r="K645" s="611"/>
      <c r="L645" s="611"/>
      <c r="M645" s="164">
        <v>21.26</v>
      </c>
      <c r="N645" s="165">
        <v>28.35</v>
      </c>
      <c r="O645" s="611"/>
      <c r="P645" s="611"/>
      <c r="Q645" s="166">
        <v>150</v>
      </c>
      <c r="R645" s="167">
        <v>200</v>
      </c>
      <c r="S645" s="648"/>
      <c r="T645" s="648"/>
      <c r="U645" s="648"/>
      <c r="V645" s="648"/>
      <c r="W645" s="166">
        <v>0.15</v>
      </c>
      <c r="X645" s="167">
        <v>0.2</v>
      </c>
      <c r="Y645" s="335"/>
    </row>
    <row r="646" spans="1:25" ht="12.75">
      <c r="A646" s="79">
        <v>1</v>
      </c>
      <c r="B646" s="74" t="s">
        <v>227</v>
      </c>
      <c r="C646" s="56">
        <v>30</v>
      </c>
      <c r="D646" s="57">
        <v>40</v>
      </c>
      <c r="E646" s="247">
        <v>2.28</v>
      </c>
      <c r="F646" s="250">
        <v>3.04</v>
      </c>
      <c r="G646" s="107">
        <v>0.039</v>
      </c>
      <c r="H646" s="250"/>
      <c r="I646" s="107">
        <v>0.24</v>
      </c>
      <c r="J646" s="250">
        <v>0.36</v>
      </c>
      <c r="K646" s="615"/>
      <c r="L646" s="615"/>
      <c r="M646" s="107">
        <v>14.76</v>
      </c>
      <c r="N646" s="250">
        <v>20.01</v>
      </c>
      <c r="O646" s="615"/>
      <c r="P646" s="615"/>
      <c r="Q646" s="111">
        <v>67</v>
      </c>
      <c r="R646" s="150">
        <v>89</v>
      </c>
      <c r="S646" s="647"/>
      <c r="T646" s="647"/>
      <c r="U646" s="647"/>
      <c r="V646" s="647"/>
      <c r="W646" s="111"/>
      <c r="X646" s="259"/>
      <c r="Y646" s="335"/>
    </row>
    <row r="647" spans="1:25" ht="12.75">
      <c r="A647" s="79">
        <v>394</v>
      </c>
      <c r="B647" s="85" t="s">
        <v>16</v>
      </c>
      <c r="C647" s="67">
        <v>170</v>
      </c>
      <c r="D647" s="57">
        <v>200</v>
      </c>
      <c r="E647" s="107">
        <v>3.94</v>
      </c>
      <c r="F647" s="250">
        <v>4.64</v>
      </c>
      <c r="G647" s="107">
        <v>2.42</v>
      </c>
      <c r="H647" s="250">
        <v>3.27</v>
      </c>
      <c r="I647" s="107">
        <v>4.35</v>
      </c>
      <c r="J647" s="250">
        <v>5.12</v>
      </c>
      <c r="K647" s="615"/>
      <c r="L647" s="615"/>
      <c r="M647" s="107">
        <v>15.63</v>
      </c>
      <c r="N647" s="250">
        <v>17.26</v>
      </c>
      <c r="O647" s="615"/>
      <c r="P647" s="615"/>
      <c r="Q647" s="111">
        <v>88</v>
      </c>
      <c r="R647" s="150">
        <v>103</v>
      </c>
      <c r="S647" s="647"/>
      <c r="T647" s="647"/>
      <c r="U647" s="647"/>
      <c r="V647" s="647"/>
      <c r="W647" s="111">
        <v>0.19</v>
      </c>
      <c r="X647" s="150">
        <v>0.8</v>
      </c>
      <c r="Y647" s="335"/>
    </row>
    <row r="648" spans="1:25" ht="13.5" thickBot="1">
      <c r="A648" s="81"/>
      <c r="B648" s="144"/>
      <c r="C648" s="712" t="s">
        <v>6</v>
      </c>
      <c r="D648" s="695"/>
      <c r="E648" s="151">
        <f aca="true" t="shared" si="88" ref="E648:Q648">SUM(E644:E647)</f>
        <v>12.52</v>
      </c>
      <c r="F648" s="285">
        <f t="shared" si="88"/>
        <v>15.239999999999998</v>
      </c>
      <c r="G648" s="151">
        <f t="shared" si="88"/>
        <v>8.488999999999999</v>
      </c>
      <c r="H648" s="285">
        <f t="shared" si="88"/>
        <v>10.45</v>
      </c>
      <c r="I648" s="151">
        <f t="shared" si="88"/>
        <v>10.79</v>
      </c>
      <c r="J648" s="285">
        <f t="shared" si="88"/>
        <v>12.98</v>
      </c>
      <c r="K648" s="617"/>
      <c r="L648" s="617"/>
      <c r="M648" s="151">
        <f t="shared" si="88"/>
        <v>51.650000000000006</v>
      </c>
      <c r="N648" s="285">
        <f t="shared" si="88"/>
        <v>65.62</v>
      </c>
      <c r="O648" s="617"/>
      <c r="P648" s="617"/>
      <c r="Q648" s="151">
        <f t="shared" si="88"/>
        <v>335</v>
      </c>
      <c r="R648" s="285">
        <f>SUM(R644:R647)</f>
        <v>422</v>
      </c>
      <c r="S648" s="617"/>
      <c r="T648" s="617"/>
      <c r="U648" s="617"/>
      <c r="V648" s="617"/>
      <c r="W648" s="151">
        <f>SUM(W644:W647)</f>
        <v>0.33999999999999997</v>
      </c>
      <c r="X648" s="285">
        <f>SUM(X644:X647)</f>
        <v>1</v>
      </c>
      <c r="Y648" s="336">
        <f>AVERAGE(Q648:R648)</f>
        <v>378.5</v>
      </c>
    </row>
    <row r="649" spans="1:25" ht="15.75">
      <c r="A649" s="84"/>
      <c r="B649" s="181" t="s">
        <v>1</v>
      </c>
      <c r="C649" s="128"/>
      <c r="D649" s="129"/>
      <c r="E649" s="154"/>
      <c r="F649" s="155" t="s">
        <v>7</v>
      </c>
      <c r="G649" s="156"/>
      <c r="H649" s="155"/>
      <c r="I649" s="156"/>
      <c r="J649" s="155"/>
      <c r="K649" s="618"/>
      <c r="L649" s="618"/>
      <c r="M649" s="156"/>
      <c r="N649" s="155" t="s">
        <v>7</v>
      </c>
      <c r="O649" s="618"/>
      <c r="P649" s="618"/>
      <c r="Q649" s="207"/>
      <c r="R649" s="157"/>
      <c r="S649" s="651"/>
      <c r="T649" s="651"/>
      <c r="U649" s="651"/>
      <c r="V649" s="651"/>
      <c r="W649" s="154"/>
      <c r="X649" s="158"/>
      <c r="Y649" s="335"/>
    </row>
    <row r="650" spans="1:25" ht="12.75">
      <c r="A650" s="79" t="s">
        <v>161</v>
      </c>
      <c r="B650" s="75" t="s">
        <v>181</v>
      </c>
      <c r="C650" s="33">
        <v>180</v>
      </c>
      <c r="D650" s="57">
        <v>180</v>
      </c>
      <c r="E650" s="31">
        <v>0.58</v>
      </c>
      <c r="F650" s="32">
        <v>0.58</v>
      </c>
      <c r="G650" s="31"/>
      <c r="H650" s="32"/>
      <c r="I650" s="31">
        <v>0.41</v>
      </c>
      <c r="J650" s="32">
        <v>0.41</v>
      </c>
      <c r="K650" s="607"/>
      <c r="L650" s="607"/>
      <c r="M650" s="31">
        <v>20.26</v>
      </c>
      <c r="N650" s="32">
        <v>22.26</v>
      </c>
      <c r="O650" s="607"/>
      <c r="P650" s="607"/>
      <c r="Q650" s="42">
        <v>79</v>
      </c>
      <c r="R650" s="43">
        <v>79</v>
      </c>
      <c r="S650" s="645"/>
      <c r="T650" s="645"/>
      <c r="U650" s="645"/>
      <c r="V650" s="645"/>
      <c r="W650" s="42">
        <v>7.6</v>
      </c>
      <c r="X650" s="43">
        <v>7.7</v>
      </c>
      <c r="Y650" s="335"/>
    </row>
    <row r="651" spans="1:25" ht="13.5" thickBot="1">
      <c r="A651" s="81"/>
      <c r="B651" s="144"/>
      <c r="C651" s="712" t="s">
        <v>6</v>
      </c>
      <c r="D651" s="695"/>
      <c r="E651" s="151">
        <f>SUM(E650:E650)</f>
        <v>0.58</v>
      </c>
      <c r="F651" s="202">
        <f>SUM(F650:F650)</f>
        <v>0.58</v>
      </c>
      <c r="G651" s="151"/>
      <c r="H651" s="152"/>
      <c r="I651" s="151">
        <f aca="true" t="shared" si="89" ref="I651:X651">SUM(I650:I650)</f>
        <v>0.41</v>
      </c>
      <c r="J651" s="202">
        <f t="shared" si="89"/>
        <v>0.41</v>
      </c>
      <c r="K651" s="202"/>
      <c r="L651" s="202"/>
      <c r="M651" s="151">
        <f t="shared" si="89"/>
        <v>20.26</v>
      </c>
      <c r="N651" s="285">
        <f t="shared" si="89"/>
        <v>22.26</v>
      </c>
      <c r="O651" s="617"/>
      <c r="P651" s="617"/>
      <c r="Q651" s="202">
        <f t="shared" si="89"/>
        <v>79</v>
      </c>
      <c r="R651" s="202">
        <f t="shared" si="89"/>
        <v>79</v>
      </c>
      <c r="S651" s="202"/>
      <c r="T651" s="202"/>
      <c r="U651" s="202"/>
      <c r="V651" s="202"/>
      <c r="W651" s="151">
        <f t="shared" si="89"/>
        <v>7.6</v>
      </c>
      <c r="X651" s="285">
        <f t="shared" si="89"/>
        <v>7.7</v>
      </c>
      <c r="Y651" s="337">
        <f>AVERAGE(Q651:R651)</f>
        <v>79</v>
      </c>
    </row>
    <row r="652" spans="1:25" ht="15.75">
      <c r="A652" s="84"/>
      <c r="B652" s="181" t="s">
        <v>2</v>
      </c>
      <c r="C652" s="128"/>
      <c r="D652" s="129"/>
      <c r="E652" s="270"/>
      <c r="F652" s="210"/>
      <c r="G652" s="156"/>
      <c r="H652" s="155"/>
      <c r="I652" s="207"/>
      <c r="J652" s="210"/>
      <c r="K652" s="618"/>
      <c r="L652" s="618"/>
      <c r="M652" s="156"/>
      <c r="N652" s="155"/>
      <c r="O652" s="618"/>
      <c r="P652" s="618"/>
      <c r="Q652" s="207"/>
      <c r="R652" s="292"/>
      <c r="S652" s="513"/>
      <c r="T652" s="513"/>
      <c r="U652" s="513"/>
      <c r="V652" s="513"/>
      <c r="W652" s="148"/>
      <c r="X652" s="158"/>
      <c r="Y652" s="335"/>
    </row>
    <row r="653" spans="1:25" ht="25.5">
      <c r="A653" s="79">
        <v>13</v>
      </c>
      <c r="B653" s="146" t="s">
        <v>109</v>
      </c>
      <c r="C653" s="271">
        <v>40</v>
      </c>
      <c r="D653" s="59">
        <v>60</v>
      </c>
      <c r="E653" s="107">
        <v>0.48</v>
      </c>
      <c r="F653" s="250">
        <v>0.72</v>
      </c>
      <c r="G653" s="107"/>
      <c r="H653" s="250"/>
      <c r="I653" s="107">
        <v>2.08</v>
      </c>
      <c r="J653" s="250">
        <v>3.12</v>
      </c>
      <c r="K653" s="615"/>
      <c r="L653" s="615"/>
      <c r="M653" s="107">
        <v>3.74</v>
      </c>
      <c r="N653" s="250">
        <v>5.61</v>
      </c>
      <c r="O653" s="615"/>
      <c r="P653" s="615"/>
      <c r="Q653" s="111">
        <v>40</v>
      </c>
      <c r="R653" s="150">
        <v>60</v>
      </c>
      <c r="S653" s="647"/>
      <c r="T653" s="647"/>
      <c r="U653" s="647"/>
      <c r="V653" s="647"/>
      <c r="W653" s="111">
        <v>7.48</v>
      </c>
      <c r="X653" s="150">
        <v>11.22</v>
      </c>
      <c r="Y653" s="335"/>
    </row>
    <row r="654" spans="1:25" ht="38.25">
      <c r="A654" s="79">
        <v>74</v>
      </c>
      <c r="B654" s="463" t="s">
        <v>228</v>
      </c>
      <c r="C654" s="98">
        <v>150</v>
      </c>
      <c r="D654" s="99">
        <v>200</v>
      </c>
      <c r="E654" s="14">
        <v>0.87</v>
      </c>
      <c r="F654" s="225">
        <v>1.16</v>
      </c>
      <c r="G654" s="40">
        <v>0.87</v>
      </c>
      <c r="H654" s="41">
        <v>0.6</v>
      </c>
      <c r="I654" s="14">
        <v>2.9</v>
      </c>
      <c r="J654" s="225">
        <v>2.62</v>
      </c>
      <c r="K654" s="634"/>
      <c r="L654" s="634"/>
      <c r="M654" s="464">
        <v>7.68</v>
      </c>
      <c r="N654" s="465">
        <v>10.24</v>
      </c>
      <c r="O654" s="634"/>
      <c r="P654" s="634"/>
      <c r="Q654" s="193">
        <v>56</v>
      </c>
      <c r="R654" s="466">
        <v>74</v>
      </c>
      <c r="S654" s="645"/>
      <c r="T654" s="645"/>
      <c r="U654" s="645"/>
      <c r="V654" s="645"/>
      <c r="W654" s="42">
        <v>4.13</v>
      </c>
      <c r="X654" s="43">
        <v>5.5</v>
      </c>
      <c r="Y654" s="335"/>
    </row>
    <row r="655" spans="1:25" ht="12.75">
      <c r="A655" s="79">
        <v>278</v>
      </c>
      <c r="B655" s="20" t="s">
        <v>229</v>
      </c>
      <c r="C655" s="98">
        <v>60</v>
      </c>
      <c r="D655" s="99">
        <v>70</v>
      </c>
      <c r="E655" s="442">
        <v>6.05</v>
      </c>
      <c r="F655" s="443">
        <v>7.07</v>
      </c>
      <c r="G655" s="31">
        <v>5</v>
      </c>
      <c r="H655" s="32">
        <v>7.07</v>
      </c>
      <c r="I655" s="442">
        <v>6.91</v>
      </c>
      <c r="J655" s="443">
        <v>7.35</v>
      </c>
      <c r="K655" s="467"/>
      <c r="L655" s="467"/>
      <c r="M655" s="36">
        <v>2.15</v>
      </c>
      <c r="N655" s="37">
        <v>2.69</v>
      </c>
      <c r="O655" s="467"/>
      <c r="P655" s="467"/>
      <c r="Q655" s="442">
        <v>111</v>
      </c>
      <c r="R655" s="467">
        <v>130</v>
      </c>
      <c r="S655" s="467"/>
      <c r="T655" s="467"/>
      <c r="U655" s="467"/>
      <c r="V655" s="467"/>
      <c r="W655" s="42">
        <v>0.35</v>
      </c>
      <c r="X655" s="43">
        <v>0.48</v>
      </c>
      <c r="Y655" s="335"/>
    </row>
    <row r="656" spans="1:25" ht="25.5">
      <c r="A656" s="79">
        <v>134</v>
      </c>
      <c r="B656" s="146" t="s">
        <v>230</v>
      </c>
      <c r="C656" s="56">
        <v>110</v>
      </c>
      <c r="D656" s="468">
        <v>130</v>
      </c>
      <c r="E656" s="15">
        <v>1</v>
      </c>
      <c r="F656" s="205">
        <v>1.19</v>
      </c>
      <c r="G656" s="31">
        <v>1</v>
      </c>
      <c r="H656" s="32">
        <v>1.19</v>
      </c>
      <c r="I656" s="15">
        <v>3.41</v>
      </c>
      <c r="J656" s="205">
        <v>4.03</v>
      </c>
      <c r="K656" s="635"/>
      <c r="L656" s="635"/>
      <c r="M656" s="469">
        <v>12.15</v>
      </c>
      <c r="N656" s="414">
        <v>14.36</v>
      </c>
      <c r="O656" s="635"/>
      <c r="P656" s="635"/>
      <c r="Q656" s="193">
        <v>129</v>
      </c>
      <c r="R656" s="466">
        <v>153</v>
      </c>
      <c r="S656" s="645"/>
      <c r="T656" s="645"/>
      <c r="U656" s="645"/>
      <c r="V656" s="645"/>
      <c r="W656" s="42">
        <v>1.62</v>
      </c>
      <c r="X656" s="43">
        <v>2.1</v>
      </c>
      <c r="Y656" s="335"/>
    </row>
    <row r="657" spans="1:25" ht="25.5">
      <c r="A657" s="79">
        <v>398</v>
      </c>
      <c r="B657" s="146" t="s">
        <v>231</v>
      </c>
      <c r="C657" s="64">
        <v>150</v>
      </c>
      <c r="D657" s="57">
        <v>200</v>
      </c>
      <c r="E657" s="235">
        <v>0.51</v>
      </c>
      <c r="F657" s="227">
        <v>0.68</v>
      </c>
      <c r="G657" s="15"/>
      <c r="H657" s="205"/>
      <c r="I657" s="235">
        <v>0.21</v>
      </c>
      <c r="J657" s="227">
        <v>0.28</v>
      </c>
      <c r="K657" s="629"/>
      <c r="L657" s="629"/>
      <c r="M657" s="470">
        <v>19.98</v>
      </c>
      <c r="N657" s="471">
        <v>25.3</v>
      </c>
      <c r="O657" s="629"/>
      <c r="P657" s="629"/>
      <c r="Q657" s="237">
        <v>70</v>
      </c>
      <c r="R657" s="228">
        <v>93</v>
      </c>
      <c r="S657" s="656"/>
      <c r="T657" s="656"/>
      <c r="U657" s="656"/>
      <c r="V657" s="656"/>
      <c r="W657" s="42">
        <v>19</v>
      </c>
      <c r="X657" s="43">
        <v>25</v>
      </c>
      <c r="Y657" s="335"/>
    </row>
    <row r="658" spans="1:25" ht="12.75">
      <c r="A658" s="79">
        <v>700</v>
      </c>
      <c r="B658" s="20" t="s">
        <v>14</v>
      </c>
      <c r="C658" s="472">
        <v>40</v>
      </c>
      <c r="D658" s="63">
        <v>50</v>
      </c>
      <c r="E658" s="212">
        <v>3.08</v>
      </c>
      <c r="F658" s="216">
        <v>4</v>
      </c>
      <c r="G658" s="164"/>
      <c r="H658" s="165"/>
      <c r="I658" s="212">
        <v>0.53</v>
      </c>
      <c r="J658" s="216">
        <v>0.66</v>
      </c>
      <c r="K658" s="611"/>
      <c r="L658" s="611"/>
      <c r="M658" s="164">
        <v>15.08</v>
      </c>
      <c r="N658" s="165">
        <v>18.85</v>
      </c>
      <c r="O658" s="611"/>
      <c r="P658" s="611"/>
      <c r="Q658" s="276">
        <v>80</v>
      </c>
      <c r="R658" s="344">
        <v>100</v>
      </c>
      <c r="S658" s="648"/>
      <c r="T658" s="648"/>
      <c r="U658" s="648"/>
      <c r="V658" s="648"/>
      <c r="W658" s="302"/>
      <c r="X658" s="173"/>
      <c r="Y658" s="335"/>
    </row>
    <row r="659" spans="1:25" ht="13.5" thickBot="1">
      <c r="A659" s="81"/>
      <c r="B659" s="144"/>
      <c r="C659" s="712" t="s">
        <v>6</v>
      </c>
      <c r="D659" s="695"/>
      <c r="E659" s="202">
        <f aca="true" t="shared" si="90" ref="E659:X659">SUM(E653:E658)</f>
        <v>11.99</v>
      </c>
      <c r="F659" s="206">
        <f t="shared" si="90"/>
        <v>14.819999999999999</v>
      </c>
      <c r="G659" s="151">
        <f t="shared" si="90"/>
        <v>6.87</v>
      </c>
      <c r="H659" s="152">
        <f t="shared" si="90"/>
        <v>8.86</v>
      </c>
      <c r="I659" s="202">
        <f t="shared" si="90"/>
        <v>16.040000000000003</v>
      </c>
      <c r="J659" s="206">
        <f t="shared" si="90"/>
        <v>18.060000000000002</v>
      </c>
      <c r="K659" s="617"/>
      <c r="L659" s="617"/>
      <c r="M659" s="151">
        <f t="shared" si="90"/>
        <v>60.78</v>
      </c>
      <c r="N659" s="152">
        <f t="shared" si="90"/>
        <v>77.05000000000001</v>
      </c>
      <c r="O659" s="617"/>
      <c r="P659" s="617"/>
      <c r="Q659" s="202">
        <f t="shared" si="90"/>
        <v>486</v>
      </c>
      <c r="R659" s="206">
        <f t="shared" si="90"/>
        <v>610</v>
      </c>
      <c r="S659" s="617"/>
      <c r="T659" s="617"/>
      <c r="U659" s="617"/>
      <c r="V659" s="617"/>
      <c r="W659" s="151">
        <f t="shared" si="90"/>
        <v>32.58</v>
      </c>
      <c r="X659" s="152">
        <f t="shared" si="90"/>
        <v>44.3</v>
      </c>
      <c r="Y659" s="336">
        <f>AVERAGE(Q659:R659)</f>
        <v>548</v>
      </c>
    </row>
    <row r="660" spans="1:25" ht="15.75">
      <c r="A660" s="84"/>
      <c r="B660" s="269" t="s">
        <v>54</v>
      </c>
      <c r="C660" s="222"/>
      <c r="D660" s="129"/>
      <c r="E660" s="154"/>
      <c r="F660" s="155"/>
      <c r="G660" s="156"/>
      <c r="H660" s="155"/>
      <c r="I660" s="207"/>
      <c r="J660" s="210"/>
      <c r="K660" s="618"/>
      <c r="L660" s="618"/>
      <c r="M660" s="156"/>
      <c r="N660" s="155"/>
      <c r="O660" s="618"/>
      <c r="P660" s="618"/>
      <c r="Q660" s="156"/>
      <c r="R660" s="149"/>
      <c r="S660" s="513"/>
      <c r="T660" s="513"/>
      <c r="U660" s="513"/>
      <c r="V660" s="513"/>
      <c r="W660" s="208"/>
      <c r="X660" s="158"/>
      <c r="Y660" s="335"/>
    </row>
    <row r="661" spans="1:25" ht="12.75">
      <c r="A661" s="79">
        <v>401</v>
      </c>
      <c r="B661" s="473" t="s">
        <v>39</v>
      </c>
      <c r="C661" s="17">
        <v>150</v>
      </c>
      <c r="D661" s="57">
        <v>180</v>
      </c>
      <c r="E661" s="164">
        <v>4.35</v>
      </c>
      <c r="F661" s="165">
        <v>5.8</v>
      </c>
      <c r="G661" s="107">
        <v>4.2</v>
      </c>
      <c r="H661" s="165">
        <v>5.8</v>
      </c>
      <c r="I661" s="164">
        <v>3.75</v>
      </c>
      <c r="J661" s="165">
        <v>5</v>
      </c>
      <c r="K661" s="611"/>
      <c r="L661" s="611"/>
      <c r="M661" s="164">
        <v>6</v>
      </c>
      <c r="N661" s="165">
        <v>8</v>
      </c>
      <c r="O661" s="611"/>
      <c r="P661" s="611"/>
      <c r="Q661" s="166">
        <v>75</v>
      </c>
      <c r="R661" s="167">
        <v>100</v>
      </c>
      <c r="S661" s="648"/>
      <c r="T661" s="648"/>
      <c r="U661" s="648"/>
      <c r="V661" s="648"/>
      <c r="W661" s="111">
        <v>1.05</v>
      </c>
      <c r="X661" s="250">
        <v>1.4</v>
      </c>
      <c r="Y661" s="335"/>
    </row>
    <row r="662" spans="1:25" ht="12.75">
      <c r="A662" s="79"/>
      <c r="B662" s="75" t="s">
        <v>84</v>
      </c>
      <c r="C662" s="104"/>
      <c r="D662" s="57">
        <v>15</v>
      </c>
      <c r="E662" s="31"/>
      <c r="F662" s="32">
        <v>0.48</v>
      </c>
      <c r="G662" s="31"/>
      <c r="H662" s="32"/>
      <c r="I662" s="36"/>
      <c r="J662" s="37">
        <v>0.28</v>
      </c>
      <c r="K662" s="467"/>
      <c r="L662" s="467"/>
      <c r="M662" s="36"/>
      <c r="N662" s="37">
        <v>9.78</v>
      </c>
      <c r="O662" s="467"/>
      <c r="P662" s="467"/>
      <c r="Q662" s="36"/>
      <c r="R662" s="48">
        <v>50</v>
      </c>
      <c r="S662" s="467"/>
      <c r="T662" s="467"/>
      <c r="U662" s="467"/>
      <c r="V662" s="467"/>
      <c r="W662" s="42"/>
      <c r="X662" s="43"/>
      <c r="Y662" s="335"/>
    </row>
    <row r="663" spans="1:25" ht="12.75">
      <c r="A663" s="79"/>
      <c r="B663" s="75" t="s">
        <v>157</v>
      </c>
      <c r="C663" s="349">
        <v>50</v>
      </c>
      <c r="D663" s="44">
        <v>60</v>
      </c>
      <c r="E663" s="31">
        <v>0.21</v>
      </c>
      <c r="F663" s="32">
        <v>0.25</v>
      </c>
      <c r="G663" s="31"/>
      <c r="H663" s="32"/>
      <c r="I663" s="36">
        <v>0.16</v>
      </c>
      <c r="J663" s="48">
        <v>0.19</v>
      </c>
      <c r="K663" s="467"/>
      <c r="L663" s="467"/>
      <c r="M663" s="36">
        <v>5.72</v>
      </c>
      <c r="N663" s="48">
        <v>6.86</v>
      </c>
      <c r="O663" s="467"/>
      <c r="P663" s="467"/>
      <c r="Q663" s="36">
        <v>46</v>
      </c>
      <c r="R663" s="48">
        <v>55</v>
      </c>
      <c r="S663" s="467"/>
      <c r="T663" s="467"/>
      <c r="U663" s="467"/>
      <c r="V663" s="467"/>
      <c r="W663" s="42">
        <v>5</v>
      </c>
      <c r="X663" s="43">
        <v>6</v>
      </c>
      <c r="Y663" s="335"/>
    </row>
    <row r="664" spans="1:25" ht="13.5" thickBot="1">
      <c r="A664" s="81"/>
      <c r="B664" s="268"/>
      <c r="C664" s="694" t="s">
        <v>6</v>
      </c>
      <c r="D664" s="695"/>
      <c r="E664" s="170">
        <f aca="true" t="shared" si="91" ref="E664:X664">SUM(E661:E663)</f>
        <v>4.56</v>
      </c>
      <c r="F664" s="171">
        <f t="shared" si="91"/>
        <v>6.529999999999999</v>
      </c>
      <c r="G664" s="170">
        <f t="shared" si="91"/>
        <v>4.2</v>
      </c>
      <c r="H664" s="171">
        <f t="shared" si="91"/>
        <v>5.8</v>
      </c>
      <c r="I664" s="209">
        <f t="shared" si="91"/>
        <v>3.91</v>
      </c>
      <c r="J664" s="211">
        <f t="shared" si="91"/>
        <v>5.470000000000001</v>
      </c>
      <c r="K664" s="620"/>
      <c r="L664" s="620"/>
      <c r="M664" s="170">
        <f t="shared" si="91"/>
        <v>11.719999999999999</v>
      </c>
      <c r="N664" s="171">
        <f t="shared" si="91"/>
        <v>24.64</v>
      </c>
      <c r="O664" s="620"/>
      <c r="P664" s="620"/>
      <c r="Q664" s="170">
        <f t="shared" si="91"/>
        <v>121</v>
      </c>
      <c r="R664" s="171">
        <f t="shared" si="91"/>
        <v>205</v>
      </c>
      <c r="S664" s="620"/>
      <c r="T664" s="620"/>
      <c r="U664" s="620"/>
      <c r="V664" s="620"/>
      <c r="W664" s="209">
        <f t="shared" si="91"/>
        <v>6.05</v>
      </c>
      <c r="X664" s="171">
        <f t="shared" si="91"/>
        <v>7.4</v>
      </c>
      <c r="Y664" s="336">
        <f>AVERAGE(Q664:R664)</f>
        <v>163</v>
      </c>
    </row>
    <row r="665" spans="1:25" ht="15.75">
      <c r="A665" s="84"/>
      <c r="B665" s="197" t="s">
        <v>53</v>
      </c>
      <c r="C665" s="128"/>
      <c r="D665" s="129"/>
      <c r="E665" s="154"/>
      <c r="F665" s="155"/>
      <c r="G665" s="156"/>
      <c r="H665" s="155"/>
      <c r="I665" s="156"/>
      <c r="J665" s="155"/>
      <c r="K665" s="618"/>
      <c r="L665" s="618"/>
      <c r="M665" s="156"/>
      <c r="N665" s="155"/>
      <c r="O665" s="618"/>
      <c r="P665" s="618"/>
      <c r="Q665" s="156"/>
      <c r="R665" s="149"/>
      <c r="S665" s="513"/>
      <c r="T665" s="513"/>
      <c r="U665" s="513"/>
      <c r="V665" s="513"/>
      <c r="W665" s="148"/>
      <c r="X665" s="158"/>
      <c r="Y665" s="335"/>
    </row>
    <row r="666" spans="1:25" ht="25.5">
      <c r="A666" s="303">
        <v>14</v>
      </c>
      <c r="B666" s="361" t="s">
        <v>177</v>
      </c>
      <c r="C666" s="239">
        <v>40</v>
      </c>
      <c r="D666" s="3">
        <v>60</v>
      </c>
      <c r="E666" s="107">
        <v>0.45</v>
      </c>
      <c r="F666" s="250">
        <v>0.67</v>
      </c>
      <c r="G666" s="107"/>
      <c r="H666" s="250"/>
      <c r="I666" s="107">
        <v>2.3</v>
      </c>
      <c r="J666" s="250">
        <v>3.5</v>
      </c>
      <c r="K666" s="615"/>
      <c r="L666" s="615"/>
      <c r="M666" s="107">
        <v>1.89</v>
      </c>
      <c r="N666" s="250">
        <v>2.83</v>
      </c>
      <c r="O666" s="615"/>
      <c r="P666" s="615"/>
      <c r="Q666" s="111">
        <v>32</v>
      </c>
      <c r="R666" s="150">
        <v>48</v>
      </c>
      <c r="S666" s="647"/>
      <c r="T666" s="647"/>
      <c r="U666" s="647"/>
      <c r="V666" s="647"/>
      <c r="W666" s="111">
        <v>8.1</v>
      </c>
      <c r="X666" s="43">
        <v>12.15</v>
      </c>
      <c r="Y666" s="335"/>
    </row>
    <row r="667" spans="1:25" ht="25.5">
      <c r="A667" s="79">
        <v>233</v>
      </c>
      <c r="B667" s="474" t="s">
        <v>232</v>
      </c>
      <c r="C667" s="98" t="s">
        <v>208</v>
      </c>
      <c r="D667" s="99" t="s">
        <v>209</v>
      </c>
      <c r="E667" s="169">
        <v>10.37</v>
      </c>
      <c r="F667" s="168">
        <v>12.44</v>
      </c>
      <c r="G667" s="213">
        <v>6.5</v>
      </c>
      <c r="H667" s="214">
        <v>7.8</v>
      </c>
      <c r="I667" s="169">
        <v>11.65</v>
      </c>
      <c r="J667" s="168">
        <v>13.98</v>
      </c>
      <c r="K667" s="616"/>
      <c r="L667" s="616"/>
      <c r="M667" s="169">
        <v>19.78</v>
      </c>
      <c r="N667" s="168">
        <v>23.73</v>
      </c>
      <c r="O667" s="616"/>
      <c r="P667" s="616"/>
      <c r="Q667" s="169">
        <v>192</v>
      </c>
      <c r="R667" s="168">
        <v>230</v>
      </c>
      <c r="S667" s="616"/>
      <c r="T667" s="616"/>
      <c r="U667" s="616"/>
      <c r="V667" s="616"/>
      <c r="W667" s="40">
        <v>1.59</v>
      </c>
      <c r="X667" s="41">
        <v>1.99</v>
      </c>
      <c r="Y667" s="335"/>
    </row>
    <row r="668" spans="1:25" ht="12.75">
      <c r="A668" s="359">
        <v>392</v>
      </c>
      <c r="B668" s="423" t="s">
        <v>49</v>
      </c>
      <c r="C668" s="360">
        <v>170</v>
      </c>
      <c r="D668" s="61">
        <v>200</v>
      </c>
      <c r="E668" s="36">
        <v>0.04</v>
      </c>
      <c r="F668" s="37">
        <v>0.06</v>
      </c>
      <c r="G668" s="15"/>
      <c r="H668" s="205"/>
      <c r="I668" s="36">
        <v>0.02</v>
      </c>
      <c r="J668" s="37">
        <v>0.02</v>
      </c>
      <c r="K668" s="467"/>
      <c r="L668" s="467"/>
      <c r="M668" s="442">
        <v>6.99</v>
      </c>
      <c r="N668" s="443">
        <v>9.32</v>
      </c>
      <c r="O668" s="467"/>
      <c r="P668" s="467"/>
      <c r="Q668" s="36">
        <v>28</v>
      </c>
      <c r="R668" s="48">
        <v>37</v>
      </c>
      <c r="S668" s="467"/>
      <c r="T668" s="467"/>
      <c r="U668" s="467"/>
      <c r="V668" s="467"/>
      <c r="W668" s="42">
        <v>0.015</v>
      </c>
      <c r="X668" s="43">
        <v>0.02</v>
      </c>
      <c r="Y668" s="335"/>
    </row>
    <row r="669" spans="1:25" ht="12.75">
      <c r="A669" s="79">
        <v>1</v>
      </c>
      <c r="B669" s="188" t="s">
        <v>5</v>
      </c>
      <c r="C669" s="54" t="s">
        <v>78</v>
      </c>
      <c r="D669" s="55" t="s">
        <v>55</v>
      </c>
      <c r="E669" s="247">
        <v>2.35</v>
      </c>
      <c r="F669" s="253">
        <v>3.1</v>
      </c>
      <c r="G669" s="107">
        <v>0.065</v>
      </c>
      <c r="H669" s="250">
        <v>0.04</v>
      </c>
      <c r="I669" s="107">
        <v>3.32</v>
      </c>
      <c r="J669" s="250">
        <v>3.4</v>
      </c>
      <c r="K669" s="615"/>
      <c r="L669" s="615"/>
      <c r="M669" s="107">
        <v>14.84</v>
      </c>
      <c r="N669" s="250">
        <v>19.77</v>
      </c>
      <c r="O669" s="615"/>
      <c r="P669" s="615"/>
      <c r="Q669" s="111">
        <v>95</v>
      </c>
      <c r="R669" s="150">
        <v>115</v>
      </c>
      <c r="S669" s="647"/>
      <c r="T669" s="647"/>
      <c r="U669" s="647"/>
      <c r="V669" s="647"/>
      <c r="W669" s="111"/>
      <c r="X669" s="150"/>
      <c r="Y669" s="335"/>
    </row>
    <row r="670" spans="1:25" ht="12.75">
      <c r="A670" s="354"/>
      <c r="B670" s="423" t="s">
        <v>164</v>
      </c>
      <c r="C670" s="360">
        <v>5</v>
      </c>
      <c r="D670" s="61">
        <v>10</v>
      </c>
      <c r="E670" s="36">
        <v>0.04</v>
      </c>
      <c r="F670" s="37">
        <v>0.08</v>
      </c>
      <c r="G670" s="31"/>
      <c r="H670" s="32"/>
      <c r="I670" s="36">
        <v>0</v>
      </c>
      <c r="J670" s="37">
        <v>0</v>
      </c>
      <c r="K670" s="467"/>
      <c r="L670" s="467"/>
      <c r="M670" s="36">
        <v>3.67</v>
      </c>
      <c r="N670" s="37">
        <v>7.34</v>
      </c>
      <c r="O670" s="467"/>
      <c r="P670" s="467"/>
      <c r="Q670" s="442">
        <v>15</v>
      </c>
      <c r="R670" s="467">
        <v>30</v>
      </c>
      <c r="S670" s="467"/>
      <c r="T670" s="467"/>
      <c r="U670" s="467"/>
      <c r="V670" s="467"/>
      <c r="W670" s="111"/>
      <c r="X670" s="301"/>
      <c r="Y670" s="335"/>
    </row>
    <row r="671" spans="1:25" ht="12.75">
      <c r="A671" s="79"/>
      <c r="B671" s="75"/>
      <c r="C671" s="751" t="s">
        <v>6</v>
      </c>
      <c r="D671" s="752"/>
      <c r="E671" s="231">
        <f aca="true" t="shared" si="92" ref="E671:X671">SUM(E666:E670)</f>
        <v>13.249999999999996</v>
      </c>
      <c r="F671" s="475">
        <f t="shared" si="92"/>
        <v>16.349999999999998</v>
      </c>
      <c r="G671" s="231">
        <f t="shared" si="92"/>
        <v>6.565</v>
      </c>
      <c r="H671" s="475">
        <f t="shared" si="92"/>
        <v>7.84</v>
      </c>
      <c r="I671" s="231">
        <f t="shared" si="92"/>
        <v>17.29</v>
      </c>
      <c r="J671" s="475">
        <f t="shared" si="92"/>
        <v>20.9</v>
      </c>
      <c r="K671" s="475"/>
      <c r="L671" s="475"/>
      <c r="M671" s="231">
        <f t="shared" si="92"/>
        <v>47.17</v>
      </c>
      <c r="N671" s="475">
        <f t="shared" si="92"/>
        <v>62.99000000000001</v>
      </c>
      <c r="O671" s="475"/>
      <c r="P671" s="475"/>
      <c r="Q671" s="231">
        <f t="shared" si="92"/>
        <v>362</v>
      </c>
      <c r="R671" s="475">
        <f t="shared" si="92"/>
        <v>460</v>
      </c>
      <c r="S671" s="475"/>
      <c r="T671" s="475"/>
      <c r="U671" s="475"/>
      <c r="V671" s="475"/>
      <c r="W671" s="231">
        <f t="shared" si="92"/>
        <v>9.705</v>
      </c>
      <c r="X671" s="475">
        <f t="shared" si="92"/>
        <v>14.16</v>
      </c>
      <c r="Y671" s="338">
        <f>AVERAGE(Q671:R671)</f>
        <v>411</v>
      </c>
    </row>
    <row r="672" spans="1:25" ht="13.5" thickBot="1">
      <c r="A672" s="81"/>
      <c r="B672" s="218"/>
      <c r="C672" s="743" t="s">
        <v>15</v>
      </c>
      <c r="D672" s="744"/>
      <c r="E672" s="38">
        <f aca="true" t="shared" si="93" ref="E672:X672">SUM(E648+E651+E659+E664+E671)</f>
        <v>42.89999999999999</v>
      </c>
      <c r="F672" s="39">
        <f t="shared" si="93"/>
        <v>53.519999999999996</v>
      </c>
      <c r="G672" s="38">
        <f t="shared" si="93"/>
        <v>26.124</v>
      </c>
      <c r="H672" s="39">
        <f t="shared" si="93"/>
        <v>32.95</v>
      </c>
      <c r="I672" s="38">
        <f t="shared" si="93"/>
        <v>48.44</v>
      </c>
      <c r="J672" s="39">
        <f t="shared" si="93"/>
        <v>57.82</v>
      </c>
      <c r="K672" s="316"/>
      <c r="L672" s="316"/>
      <c r="M672" s="38">
        <f t="shared" si="93"/>
        <v>191.57999999999998</v>
      </c>
      <c r="N672" s="39">
        <f t="shared" si="93"/>
        <v>252.56</v>
      </c>
      <c r="O672" s="316"/>
      <c r="P672" s="316"/>
      <c r="Q672" s="151">
        <f t="shared" si="93"/>
        <v>1383</v>
      </c>
      <c r="R672" s="152">
        <f t="shared" si="93"/>
        <v>1776</v>
      </c>
      <c r="S672" s="617"/>
      <c r="T672" s="617"/>
      <c r="U672" s="617"/>
      <c r="V672" s="617"/>
      <c r="W672" s="38">
        <f t="shared" si="93"/>
        <v>56.27499999999999</v>
      </c>
      <c r="X672" s="53">
        <f t="shared" si="93"/>
        <v>74.56</v>
      </c>
      <c r="Y672" s="337">
        <f>AVERAGE(Q672:R672)</f>
        <v>1579.5</v>
      </c>
    </row>
    <row r="673" spans="1:25" ht="13.5" thickBot="1">
      <c r="A673" s="686"/>
      <c r="B673" s="687"/>
      <c r="C673" s="687"/>
      <c r="D673" s="687"/>
      <c r="E673" s="687"/>
      <c r="F673" s="687"/>
      <c r="G673" s="687"/>
      <c r="H673" s="687"/>
      <c r="I673" s="687"/>
      <c r="J673" s="687"/>
      <c r="K673" s="687"/>
      <c r="L673" s="687"/>
      <c r="M673" s="687"/>
      <c r="N673" s="687"/>
      <c r="O673" s="687"/>
      <c r="P673" s="687"/>
      <c r="Q673" s="687"/>
      <c r="R673" s="687"/>
      <c r="S673" s="687"/>
      <c r="T673" s="687"/>
      <c r="U673" s="687"/>
      <c r="V673" s="687"/>
      <c r="W673" s="687"/>
      <c r="X673" s="688"/>
      <c r="Y673" s="335"/>
    </row>
    <row r="674" spans="1:25" ht="12.75">
      <c r="A674" s="86"/>
      <c r="B674" s="689" t="s">
        <v>26</v>
      </c>
      <c r="C674" s="690"/>
      <c r="D674" s="691"/>
      <c r="E674" s="87">
        <v>42</v>
      </c>
      <c r="F674" s="87">
        <v>54</v>
      </c>
      <c r="G674" s="87" t="e">
        <f>E674*#REF!/C675</f>
        <v>#REF!</v>
      </c>
      <c r="H674" s="87" t="e">
        <f>F674*#REF!/C675</f>
        <v>#REF!</v>
      </c>
      <c r="I674" s="87">
        <v>47</v>
      </c>
      <c r="J674" s="87">
        <v>60</v>
      </c>
      <c r="K674" s="87"/>
      <c r="L674" s="87"/>
      <c r="M674" s="87">
        <v>203</v>
      </c>
      <c r="N674" s="88">
        <v>261</v>
      </c>
      <c r="O674" s="88"/>
      <c r="P674" s="88"/>
      <c r="Q674" s="89">
        <v>1400</v>
      </c>
      <c r="R674" s="90">
        <v>1800</v>
      </c>
      <c r="S674" s="90"/>
      <c r="T674" s="90"/>
      <c r="U674" s="90"/>
      <c r="V674" s="90"/>
      <c r="W674" s="90">
        <v>45</v>
      </c>
      <c r="X674" s="91">
        <v>50</v>
      </c>
      <c r="Y674" s="335"/>
    </row>
    <row r="675" spans="1:25" ht="13.5" thickBot="1">
      <c r="A675" s="92"/>
      <c r="B675" s="93" t="s">
        <v>28</v>
      </c>
      <c r="C675" s="177">
        <v>100</v>
      </c>
      <c r="D675" s="178"/>
      <c r="E675" s="179">
        <f>E672*C675/E674-C675</f>
        <v>2.1428571428571246</v>
      </c>
      <c r="F675" s="561">
        <f>F672*C675/F674-C675</f>
        <v>-0.8888888888888857</v>
      </c>
      <c r="G675" s="561" t="e">
        <f>G672*C675/G674-C675</f>
        <v>#REF!</v>
      </c>
      <c r="H675" s="561" t="e">
        <f>H672*C675/H674-C675</f>
        <v>#REF!</v>
      </c>
      <c r="I675" s="561">
        <f>I672*C675/I674-C675</f>
        <v>3.0638297872340416</v>
      </c>
      <c r="J675" s="561">
        <f>J672*C675/J674-C675</f>
        <v>-3.63333333333334</v>
      </c>
      <c r="K675" s="561"/>
      <c r="L675" s="561"/>
      <c r="M675" s="561">
        <f>M672*C675/M674-C675</f>
        <v>-5.625615763546804</v>
      </c>
      <c r="N675" s="562">
        <f>N672*C675/N674-C675</f>
        <v>-3.2337164750957896</v>
      </c>
      <c r="O675" s="562"/>
      <c r="P675" s="562"/>
      <c r="Q675" s="561">
        <f>Q672*C675/Q674-C675</f>
        <v>-1.2142857142857082</v>
      </c>
      <c r="R675" s="561">
        <f>R672*C675/R674-C675</f>
        <v>-1.3333333333333286</v>
      </c>
      <c r="S675" s="561"/>
      <c r="T675" s="561"/>
      <c r="U675" s="561"/>
      <c r="V675" s="561"/>
      <c r="W675" s="561">
        <f>W672*C675/W674-C675</f>
        <v>25.05555555555553</v>
      </c>
      <c r="X675" s="563">
        <f>X672*C675/X674-C675</f>
        <v>49.120000000000005</v>
      </c>
      <c r="Y675" s="335"/>
    </row>
    <row r="687" spans="1:24" ht="15.75">
      <c r="A687" s="30"/>
      <c r="B687" s="5"/>
      <c r="C687" s="5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</row>
    <row r="688" spans="2:24" ht="16.5" thickBot="1">
      <c r="B688" s="5"/>
      <c r="C688" s="5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</row>
    <row r="689" spans="1:25" ht="77.25" thickBot="1">
      <c r="A689" s="365" t="s">
        <v>88</v>
      </c>
      <c r="B689" s="82" t="s">
        <v>22</v>
      </c>
      <c r="C689" s="719" t="s">
        <v>23</v>
      </c>
      <c r="D689" s="720"/>
      <c r="E689" s="725" t="s">
        <v>24</v>
      </c>
      <c r="F689" s="726"/>
      <c r="G689" s="726"/>
      <c r="H689" s="726"/>
      <c r="I689" s="726"/>
      <c r="J689" s="726"/>
      <c r="K689" s="726"/>
      <c r="L689" s="726"/>
      <c r="M689" s="726"/>
      <c r="N689" s="704"/>
      <c r="O689" s="378"/>
      <c r="P689" s="378"/>
      <c r="Q689" s="696" t="s">
        <v>25</v>
      </c>
      <c r="R689" s="697"/>
      <c r="S689" s="650"/>
      <c r="T689" s="650"/>
      <c r="U689" s="650"/>
      <c r="V689" s="650"/>
      <c r="W689" s="727" t="s">
        <v>50</v>
      </c>
      <c r="X689" s="728"/>
      <c r="Y689" s="335"/>
    </row>
    <row r="690" spans="1:25" ht="13.5" thickBot="1">
      <c r="A690" s="674" t="s">
        <v>233</v>
      </c>
      <c r="B690" s="675"/>
      <c r="C690" s="721"/>
      <c r="D690" s="722"/>
      <c r="E690" s="733" t="s">
        <v>8</v>
      </c>
      <c r="F690" s="734"/>
      <c r="G690" s="734"/>
      <c r="H690" s="735"/>
      <c r="I690" s="736" t="s">
        <v>9</v>
      </c>
      <c r="J690" s="737"/>
      <c r="K690" s="604"/>
      <c r="L690" s="604"/>
      <c r="M690" s="736" t="s">
        <v>10</v>
      </c>
      <c r="N690" s="737"/>
      <c r="O690" s="641"/>
      <c r="P690" s="641"/>
      <c r="Q690" s="698"/>
      <c r="R690" s="688"/>
      <c r="S690" s="382"/>
      <c r="T690" s="382"/>
      <c r="U690" s="382"/>
      <c r="V690" s="382"/>
      <c r="W690" s="729"/>
      <c r="X690" s="730"/>
      <c r="Y690" s="335"/>
    </row>
    <row r="691" spans="1:25" ht="13.5" thickBot="1">
      <c r="A691" s="676"/>
      <c r="B691" s="677"/>
      <c r="C691" s="723"/>
      <c r="D691" s="724"/>
      <c r="E691" s="703" t="s">
        <v>29</v>
      </c>
      <c r="F691" s="704"/>
      <c r="G691" s="705" t="s">
        <v>30</v>
      </c>
      <c r="H691" s="706"/>
      <c r="I691" s="738"/>
      <c r="J691" s="706"/>
      <c r="K691" s="614"/>
      <c r="L691" s="614"/>
      <c r="M691" s="739"/>
      <c r="N691" s="740"/>
      <c r="O691" s="641"/>
      <c r="P691" s="641"/>
      <c r="Q691" s="699"/>
      <c r="R691" s="700"/>
      <c r="S691" s="537"/>
      <c r="T691" s="537"/>
      <c r="U691" s="537"/>
      <c r="V691" s="537"/>
      <c r="W691" s="731"/>
      <c r="X691" s="732"/>
      <c r="Y691" s="335"/>
    </row>
    <row r="692" spans="1:25" ht="16.5" thickBot="1">
      <c r="A692" s="429"/>
      <c r="B692" s="182" t="s">
        <v>0</v>
      </c>
      <c r="C692" s="72" t="s">
        <v>86</v>
      </c>
      <c r="D692" s="71" t="s">
        <v>87</v>
      </c>
      <c r="E692" s="70" t="s">
        <v>86</v>
      </c>
      <c r="F692" s="71" t="s">
        <v>87</v>
      </c>
      <c r="G692" s="72" t="s">
        <v>86</v>
      </c>
      <c r="H692" s="71" t="s">
        <v>87</v>
      </c>
      <c r="I692" s="70" t="s">
        <v>86</v>
      </c>
      <c r="J692" s="71" t="s">
        <v>87</v>
      </c>
      <c r="K692" s="605"/>
      <c r="L692" s="605"/>
      <c r="M692" s="70" t="s">
        <v>86</v>
      </c>
      <c r="N692" s="71" t="s">
        <v>87</v>
      </c>
      <c r="O692" s="605"/>
      <c r="P692" s="605"/>
      <c r="Q692" s="70" t="s">
        <v>86</v>
      </c>
      <c r="R692" s="71" t="s">
        <v>87</v>
      </c>
      <c r="S692" s="605"/>
      <c r="T692" s="605"/>
      <c r="U692" s="605"/>
      <c r="V692" s="605"/>
      <c r="W692" s="70" t="s">
        <v>86</v>
      </c>
      <c r="X692" s="71" t="s">
        <v>87</v>
      </c>
      <c r="Y692" s="335"/>
    </row>
    <row r="693" spans="1:25" ht="12.75">
      <c r="A693" s="354">
        <v>173</v>
      </c>
      <c r="B693" s="85" t="s">
        <v>234</v>
      </c>
      <c r="C693" s="476">
        <v>150</v>
      </c>
      <c r="D693" s="204">
        <v>200</v>
      </c>
      <c r="E693" s="131">
        <v>3.2</v>
      </c>
      <c r="F693" s="130">
        <v>4.27</v>
      </c>
      <c r="G693" s="121">
        <v>3.03</v>
      </c>
      <c r="H693" s="122">
        <v>4.04</v>
      </c>
      <c r="I693" s="131">
        <v>3.49</v>
      </c>
      <c r="J693" s="130">
        <v>4.65</v>
      </c>
      <c r="K693" s="608"/>
      <c r="L693" s="608"/>
      <c r="M693" s="131">
        <v>19.75</v>
      </c>
      <c r="N693" s="130">
        <v>26.34</v>
      </c>
      <c r="O693" s="608"/>
      <c r="P693" s="608"/>
      <c r="Q693" s="123">
        <v>137</v>
      </c>
      <c r="R693" s="124">
        <v>181</v>
      </c>
      <c r="S693" s="646"/>
      <c r="T693" s="646"/>
      <c r="U693" s="646"/>
      <c r="V693" s="646"/>
      <c r="W693" s="121">
        <v>1.13</v>
      </c>
      <c r="X693" s="122">
        <v>1.51</v>
      </c>
      <c r="Y693" s="335"/>
    </row>
    <row r="694" spans="1:25" ht="12.75">
      <c r="A694" s="67">
        <v>7</v>
      </c>
      <c r="B694" s="96" t="s">
        <v>18</v>
      </c>
      <c r="C694" s="17">
        <v>6</v>
      </c>
      <c r="D694" s="57">
        <v>10</v>
      </c>
      <c r="E694" s="31">
        <v>1.56</v>
      </c>
      <c r="F694" s="32">
        <v>2.6</v>
      </c>
      <c r="G694" s="318">
        <v>1.56</v>
      </c>
      <c r="H694" s="32">
        <v>2.6</v>
      </c>
      <c r="I694" s="31">
        <v>1.52</v>
      </c>
      <c r="J694" s="32">
        <v>2.53</v>
      </c>
      <c r="K694" s="607"/>
      <c r="L694" s="607"/>
      <c r="M694" s="31">
        <v>0</v>
      </c>
      <c r="N694" s="32">
        <v>0</v>
      </c>
      <c r="O694" s="607"/>
      <c r="P694" s="607"/>
      <c r="Q694" s="42">
        <v>21</v>
      </c>
      <c r="R694" s="43">
        <v>35</v>
      </c>
      <c r="S694" s="645"/>
      <c r="T694" s="645"/>
      <c r="U694" s="645"/>
      <c r="V694" s="645"/>
      <c r="W694" s="33"/>
      <c r="X694" s="43"/>
      <c r="Y694" s="335"/>
    </row>
    <row r="695" spans="1:25" ht="12.75">
      <c r="A695" s="79">
        <v>701</v>
      </c>
      <c r="B695" s="74" t="s">
        <v>33</v>
      </c>
      <c r="C695" s="56">
        <v>30</v>
      </c>
      <c r="D695" s="57">
        <v>40</v>
      </c>
      <c r="E695" s="107">
        <v>2.28</v>
      </c>
      <c r="F695" s="216">
        <v>3.04</v>
      </c>
      <c r="G695" s="107">
        <v>0.039</v>
      </c>
      <c r="H695" s="165"/>
      <c r="I695" s="247">
        <v>0.24</v>
      </c>
      <c r="J695" s="216">
        <v>0.36</v>
      </c>
      <c r="K695" s="611"/>
      <c r="L695" s="611"/>
      <c r="M695" s="107">
        <v>14.76</v>
      </c>
      <c r="N695" s="165">
        <v>20.01</v>
      </c>
      <c r="O695" s="611"/>
      <c r="P695" s="611"/>
      <c r="Q695" s="196">
        <v>67</v>
      </c>
      <c r="R695" s="344">
        <v>89</v>
      </c>
      <c r="S695" s="648"/>
      <c r="T695" s="648"/>
      <c r="U695" s="648"/>
      <c r="V695" s="648"/>
      <c r="W695" s="111"/>
      <c r="X695" s="217"/>
      <c r="Y695" s="335"/>
    </row>
    <row r="696" spans="1:25" ht="12.75">
      <c r="A696" s="79">
        <v>395</v>
      </c>
      <c r="B696" s="20" t="s">
        <v>13</v>
      </c>
      <c r="C696" s="64">
        <v>170</v>
      </c>
      <c r="D696" s="57">
        <v>200</v>
      </c>
      <c r="E696" s="31">
        <v>3.94</v>
      </c>
      <c r="F696" s="32">
        <v>4.64</v>
      </c>
      <c r="G696" s="31">
        <v>3.27</v>
      </c>
      <c r="H696" s="32">
        <v>3.27</v>
      </c>
      <c r="I696" s="31">
        <v>4.35</v>
      </c>
      <c r="J696" s="32">
        <v>5.12</v>
      </c>
      <c r="K696" s="607"/>
      <c r="L696" s="607"/>
      <c r="M696" s="31">
        <v>14.67</v>
      </c>
      <c r="N696" s="32">
        <v>17.26</v>
      </c>
      <c r="O696" s="607"/>
      <c r="P696" s="607"/>
      <c r="Q696" s="42">
        <v>91</v>
      </c>
      <c r="R696" s="43">
        <v>107</v>
      </c>
      <c r="S696" s="645"/>
      <c r="T696" s="645"/>
      <c r="U696" s="645"/>
      <c r="V696" s="645"/>
      <c r="W696" s="42">
        <v>0.6</v>
      </c>
      <c r="X696" s="43">
        <v>0.6</v>
      </c>
      <c r="Y696" s="335"/>
    </row>
    <row r="697" spans="1:25" ht="13.5" thickBot="1">
      <c r="A697" s="200"/>
      <c r="B697" s="81"/>
      <c r="C697" s="694" t="s">
        <v>6</v>
      </c>
      <c r="D697" s="695"/>
      <c r="E697" s="125">
        <f aca="true" t="shared" si="94" ref="E697:X697">SUM(E693:E696)</f>
        <v>10.979999999999999</v>
      </c>
      <c r="F697" s="126">
        <f t="shared" si="94"/>
        <v>14.55</v>
      </c>
      <c r="G697" s="125">
        <f t="shared" si="94"/>
        <v>7.898999999999999</v>
      </c>
      <c r="H697" s="126">
        <f t="shared" si="94"/>
        <v>9.91</v>
      </c>
      <c r="I697" s="125">
        <f t="shared" si="94"/>
        <v>9.6</v>
      </c>
      <c r="J697" s="126">
        <f t="shared" si="94"/>
        <v>12.66</v>
      </c>
      <c r="K697" s="609"/>
      <c r="L697" s="609"/>
      <c r="M697" s="125">
        <f t="shared" si="94"/>
        <v>49.18</v>
      </c>
      <c r="N697" s="126">
        <f t="shared" si="94"/>
        <v>63.61</v>
      </c>
      <c r="O697" s="609"/>
      <c r="P697" s="609"/>
      <c r="Q697" s="125">
        <f t="shared" si="94"/>
        <v>316</v>
      </c>
      <c r="R697" s="126">
        <f t="shared" si="94"/>
        <v>412</v>
      </c>
      <c r="S697" s="609"/>
      <c r="T697" s="609"/>
      <c r="U697" s="609"/>
      <c r="V697" s="609"/>
      <c r="W697" s="125">
        <f t="shared" si="94"/>
        <v>1.73</v>
      </c>
      <c r="X697" s="127">
        <f t="shared" si="94"/>
        <v>2.11</v>
      </c>
      <c r="Y697" s="339">
        <f>AVERAGE(Q697:R697)</f>
        <v>364</v>
      </c>
    </row>
    <row r="698" spans="1:25" ht="15.75">
      <c r="A698" s="430"/>
      <c r="B698" s="183" t="s">
        <v>1</v>
      </c>
      <c r="C698" s="222"/>
      <c r="D698" s="129"/>
      <c r="E698" s="86"/>
      <c r="F698" s="130" t="s">
        <v>7</v>
      </c>
      <c r="G698" s="131"/>
      <c r="H698" s="130"/>
      <c r="I698" s="131"/>
      <c r="J698" s="448"/>
      <c r="K698" s="608"/>
      <c r="L698" s="608"/>
      <c r="M698" s="131"/>
      <c r="N698" s="130" t="s">
        <v>7</v>
      </c>
      <c r="O698" s="608"/>
      <c r="P698" s="608"/>
      <c r="Q698" s="447"/>
      <c r="R698" s="129"/>
      <c r="S698" s="143"/>
      <c r="T698" s="143"/>
      <c r="U698" s="143"/>
      <c r="V698" s="143"/>
      <c r="W698" s="86"/>
      <c r="X698" s="132"/>
      <c r="Y698" s="335"/>
    </row>
    <row r="699" spans="1:25" ht="12.75">
      <c r="A699" s="438"/>
      <c r="B699" s="79" t="s">
        <v>142</v>
      </c>
      <c r="C699" s="104">
        <v>100</v>
      </c>
      <c r="D699" s="57">
        <v>90</v>
      </c>
      <c r="E699" s="107">
        <v>0.4</v>
      </c>
      <c r="F699" s="247">
        <v>0.36</v>
      </c>
      <c r="G699" s="107"/>
      <c r="H699" s="250"/>
      <c r="I699" s="107">
        <v>0.5</v>
      </c>
      <c r="J699" s="250">
        <v>0.48</v>
      </c>
      <c r="K699" s="615"/>
      <c r="L699" s="615"/>
      <c r="M699" s="107">
        <v>16.63</v>
      </c>
      <c r="N699" s="201">
        <v>16.04</v>
      </c>
      <c r="O699" s="201"/>
      <c r="P699" s="201"/>
      <c r="Q699" s="111">
        <v>67</v>
      </c>
      <c r="R699" s="150">
        <v>65</v>
      </c>
      <c r="S699" s="647"/>
      <c r="T699" s="647"/>
      <c r="U699" s="647"/>
      <c r="V699" s="647"/>
      <c r="W699" s="111">
        <v>5</v>
      </c>
      <c r="X699" s="150">
        <v>4.5</v>
      </c>
      <c r="Y699" s="335"/>
    </row>
    <row r="700" spans="1:25" ht="13.5" thickBot="1">
      <c r="A700" s="200"/>
      <c r="B700" s="81"/>
      <c r="C700" s="694" t="s">
        <v>6</v>
      </c>
      <c r="D700" s="695"/>
      <c r="E700" s="139">
        <f>SUM(E699:E699)</f>
        <v>0.4</v>
      </c>
      <c r="F700" s="458">
        <f>SUM(F699:F699)</f>
        <v>0.36</v>
      </c>
      <c r="G700" s="125"/>
      <c r="H700" s="126"/>
      <c r="I700" s="139">
        <f aca="true" t="shared" si="95" ref="I700:X700">SUM(I699:I699)</f>
        <v>0.5</v>
      </c>
      <c r="J700" s="477">
        <f t="shared" si="95"/>
        <v>0.48</v>
      </c>
      <c r="K700" s="477"/>
      <c r="L700" s="477"/>
      <c r="M700" s="139">
        <f t="shared" si="95"/>
        <v>16.63</v>
      </c>
      <c r="N700" s="330">
        <f t="shared" si="95"/>
        <v>16.04</v>
      </c>
      <c r="O700" s="477"/>
      <c r="P700" s="477"/>
      <c r="Q700" s="139">
        <f t="shared" si="95"/>
        <v>67</v>
      </c>
      <c r="R700" s="458">
        <f t="shared" si="95"/>
        <v>65</v>
      </c>
      <c r="S700" s="458"/>
      <c r="T700" s="458"/>
      <c r="U700" s="458"/>
      <c r="V700" s="458"/>
      <c r="W700" s="139">
        <f t="shared" si="95"/>
        <v>5</v>
      </c>
      <c r="X700" s="330">
        <f t="shared" si="95"/>
        <v>4.5</v>
      </c>
      <c r="Y700" s="338">
        <f>AVERAGE(Q700:R700)</f>
        <v>66</v>
      </c>
    </row>
    <row r="701" spans="1:25" ht="15.75">
      <c r="A701" s="430"/>
      <c r="B701" s="183" t="s">
        <v>2</v>
      </c>
      <c r="C701" s="222"/>
      <c r="D701" s="129"/>
      <c r="E701" s="154"/>
      <c r="F701" s="155"/>
      <c r="G701" s="207"/>
      <c r="H701" s="210"/>
      <c r="I701" s="156"/>
      <c r="J701" s="155"/>
      <c r="K701" s="618"/>
      <c r="L701" s="618"/>
      <c r="M701" s="207"/>
      <c r="N701" s="210"/>
      <c r="O701" s="618"/>
      <c r="P701" s="618"/>
      <c r="Q701" s="156"/>
      <c r="R701" s="149"/>
      <c r="S701" s="513"/>
      <c r="T701" s="513"/>
      <c r="U701" s="513"/>
      <c r="V701" s="513"/>
      <c r="W701" s="148"/>
      <c r="X701" s="158"/>
      <c r="Y701" s="335"/>
    </row>
    <row r="702" spans="1:25" ht="25.5">
      <c r="A702" s="478" t="s">
        <v>100</v>
      </c>
      <c r="B702" s="479" t="s">
        <v>235</v>
      </c>
      <c r="C702" s="480">
        <v>40</v>
      </c>
      <c r="D702" s="481">
        <v>60</v>
      </c>
      <c r="E702" s="107">
        <v>0.4</v>
      </c>
      <c r="F702" s="250">
        <v>0.6</v>
      </c>
      <c r="G702" s="107"/>
      <c r="H702" s="250"/>
      <c r="I702" s="107">
        <v>2.2</v>
      </c>
      <c r="J702" s="250">
        <v>3.2</v>
      </c>
      <c r="K702" s="615"/>
      <c r="L702" s="615"/>
      <c r="M702" s="107">
        <v>1.8</v>
      </c>
      <c r="N702" s="250">
        <v>2.7</v>
      </c>
      <c r="O702" s="644"/>
      <c r="P702" s="644"/>
      <c r="Q702" s="110">
        <v>29</v>
      </c>
      <c r="R702" s="159">
        <v>43</v>
      </c>
      <c r="S702" s="652"/>
      <c r="T702" s="652"/>
      <c r="U702" s="652"/>
      <c r="V702" s="652"/>
      <c r="W702" s="111">
        <v>6.7</v>
      </c>
      <c r="X702" s="150">
        <v>10.05</v>
      </c>
      <c r="Y702" s="335"/>
    </row>
    <row r="703" spans="1:25" ht="12.75">
      <c r="A703" s="354">
        <v>83</v>
      </c>
      <c r="B703" s="96" t="s">
        <v>236</v>
      </c>
      <c r="C703" s="433">
        <v>150</v>
      </c>
      <c r="D703" s="59">
        <v>200</v>
      </c>
      <c r="E703" s="258">
        <v>1.56</v>
      </c>
      <c r="F703" s="259">
        <v>2.08</v>
      </c>
      <c r="G703" s="107">
        <v>1.24</v>
      </c>
      <c r="H703" s="250">
        <v>1.65</v>
      </c>
      <c r="I703" s="258">
        <v>2.35</v>
      </c>
      <c r="J703" s="259">
        <v>3.13</v>
      </c>
      <c r="K703" s="631"/>
      <c r="L703" s="631"/>
      <c r="M703" s="258">
        <v>9.65</v>
      </c>
      <c r="N703" s="259">
        <v>12.86</v>
      </c>
      <c r="O703" s="631"/>
      <c r="P703" s="631"/>
      <c r="Q703" s="258">
        <v>72</v>
      </c>
      <c r="R703" s="264">
        <v>96</v>
      </c>
      <c r="S703" s="631"/>
      <c r="T703" s="631"/>
      <c r="U703" s="631"/>
      <c r="V703" s="631"/>
      <c r="W703" s="111">
        <v>4.43</v>
      </c>
      <c r="X703" s="150">
        <v>5.9</v>
      </c>
      <c r="Y703" s="335"/>
    </row>
    <row r="704" spans="1:25" ht="12.75">
      <c r="A704" s="354">
        <v>277</v>
      </c>
      <c r="B704" s="96" t="s">
        <v>237</v>
      </c>
      <c r="C704" s="433">
        <v>60</v>
      </c>
      <c r="D704" s="59">
        <v>70</v>
      </c>
      <c r="E704" s="160">
        <v>5.63</v>
      </c>
      <c r="F704" s="161">
        <v>6.43</v>
      </c>
      <c r="G704" s="247">
        <v>5.23</v>
      </c>
      <c r="H704" s="253">
        <v>7.32</v>
      </c>
      <c r="I704" s="278">
        <v>5.21</v>
      </c>
      <c r="J704" s="279">
        <v>5.95</v>
      </c>
      <c r="K704" s="610"/>
      <c r="L704" s="610"/>
      <c r="M704" s="251">
        <v>3.43</v>
      </c>
      <c r="N704" s="252">
        <v>3.92</v>
      </c>
      <c r="O704" s="610"/>
      <c r="P704" s="610"/>
      <c r="Q704" s="482">
        <v>109</v>
      </c>
      <c r="R704" s="483">
        <v>125</v>
      </c>
      <c r="S704" s="660"/>
      <c r="T704" s="660"/>
      <c r="U704" s="660"/>
      <c r="V704" s="660"/>
      <c r="W704" s="111">
        <v>0.48</v>
      </c>
      <c r="X704" s="150">
        <v>0.55</v>
      </c>
      <c r="Y704" s="335"/>
    </row>
    <row r="705" spans="1:25" ht="12.75">
      <c r="A705" s="354">
        <v>204</v>
      </c>
      <c r="B705" s="484" t="s">
        <v>238</v>
      </c>
      <c r="C705" s="433">
        <v>110</v>
      </c>
      <c r="D705" s="44">
        <v>130</v>
      </c>
      <c r="E705" s="164">
        <v>2.28</v>
      </c>
      <c r="F705" s="165">
        <v>2.96</v>
      </c>
      <c r="G705" s="247">
        <v>0.14</v>
      </c>
      <c r="H705" s="253">
        <v>0.1</v>
      </c>
      <c r="I705" s="164">
        <v>3.84</v>
      </c>
      <c r="J705" s="165">
        <v>4.9</v>
      </c>
      <c r="K705" s="611"/>
      <c r="L705" s="611"/>
      <c r="M705" s="212">
        <v>19.32</v>
      </c>
      <c r="N705" s="212">
        <v>22.84</v>
      </c>
      <c r="O705" s="212"/>
      <c r="P705" s="212"/>
      <c r="Q705" s="166">
        <v>123</v>
      </c>
      <c r="R705" s="167">
        <v>146</v>
      </c>
      <c r="S705" s="648"/>
      <c r="T705" s="648"/>
      <c r="U705" s="648"/>
      <c r="V705" s="648"/>
      <c r="W705" s="111"/>
      <c r="X705" s="150"/>
      <c r="Y705" s="335"/>
    </row>
    <row r="706" spans="1:25" ht="12.75">
      <c r="A706" s="354">
        <v>372</v>
      </c>
      <c r="B706" s="79" t="s">
        <v>239</v>
      </c>
      <c r="C706" s="418">
        <v>150</v>
      </c>
      <c r="D706" s="485">
        <v>200</v>
      </c>
      <c r="E706" s="107">
        <v>0.33</v>
      </c>
      <c r="F706" s="326">
        <v>0.59</v>
      </c>
      <c r="G706" s="247"/>
      <c r="H706" s="261"/>
      <c r="I706" s="107">
        <v>0.02</v>
      </c>
      <c r="J706" s="326">
        <v>0.04</v>
      </c>
      <c r="K706" s="261"/>
      <c r="L706" s="261"/>
      <c r="M706" s="247">
        <v>20.82</v>
      </c>
      <c r="N706" s="261">
        <v>35.01</v>
      </c>
      <c r="O706" s="261"/>
      <c r="P706" s="261"/>
      <c r="Q706" s="111">
        <v>85</v>
      </c>
      <c r="R706" s="301">
        <v>115</v>
      </c>
      <c r="S706" s="647"/>
      <c r="T706" s="647"/>
      <c r="U706" s="647"/>
      <c r="V706" s="647"/>
      <c r="W706" s="111">
        <v>0.3</v>
      </c>
      <c r="X706" s="301">
        <v>0.4</v>
      </c>
      <c r="Y706" s="335"/>
    </row>
    <row r="707" spans="1:25" ht="12.75">
      <c r="A707" s="354">
        <v>700</v>
      </c>
      <c r="B707" s="85" t="s">
        <v>14</v>
      </c>
      <c r="C707" s="17">
        <v>40</v>
      </c>
      <c r="D707" s="63">
        <v>50</v>
      </c>
      <c r="E707" s="107">
        <v>3.2</v>
      </c>
      <c r="F707" s="165">
        <v>4</v>
      </c>
      <c r="G707" s="212"/>
      <c r="H707" s="216"/>
      <c r="I707" s="164">
        <v>0.53</v>
      </c>
      <c r="J707" s="165">
        <v>0.66</v>
      </c>
      <c r="K707" s="611"/>
      <c r="L707" s="611"/>
      <c r="M707" s="212">
        <v>15.08</v>
      </c>
      <c r="N707" s="216">
        <v>18.85</v>
      </c>
      <c r="O707" s="611"/>
      <c r="P707" s="611"/>
      <c r="Q707" s="166">
        <v>80</v>
      </c>
      <c r="R707" s="167">
        <v>100</v>
      </c>
      <c r="S707" s="648"/>
      <c r="T707" s="648"/>
      <c r="U707" s="648"/>
      <c r="V707" s="648"/>
      <c r="W707" s="302"/>
      <c r="X707" s="173"/>
      <c r="Y707" s="335"/>
    </row>
    <row r="708" spans="1:25" ht="13.5" thickBot="1">
      <c r="A708" s="200"/>
      <c r="B708" s="81"/>
      <c r="C708" s="694" t="s">
        <v>6</v>
      </c>
      <c r="D708" s="695"/>
      <c r="E708" s="151">
        <f aca="true" t="shared" si="96" ref="E708:W708">SUM(E702:E707)</f>
        <v>13.399999999999999</v>
      </c>
      <c r="F708" s="152">
        <f t="shared" si="96"/>
        <v>16.66</v>
      </c>
      <c r="G708" s="202">
        <f t="shared" si="96"/>
        <v>6.61</v>
      </c>
      <c r="H708" s="206">
        <f t="shared" si="96"/>
        <v>9.07</v>
      </c>
      <c r="I708" s="151">
        <f t="shared" si="96"/>
        <v>14.15</v>
      </c>
      <c r="J708" s="152">
        <f t="shared" si="96"/>
        <v>17.88</v>
      </c>
      <c r="K708" s="617"/>
      <c r="L708" s="617"/>
      <c r="M708" s="202">
        <f t="shared" si="96"/>
        <v>70.10000000000001</v>
      </c>
      <c r="N708" s="206">
        <f t="shared" si="96"/>
        <v>96.17999999999998</v>
      </c>
      <c r="O708" s="617"/>
      <c r="P708" s="617"/>
      <c r="Q708" s="151">
        <f t="shared" si="96"/>
        <v>498</v>
      </c>
      <c r="R708" s="152">
        <f t="shared" si="96"/>
        <v>625</v>
      </c>
      <c r="S708" s="617"/>
      <c r="T708" s="617"/>
      <c r="U708" s="617"/>
      <c r="V708" s="617"/>
      <c r="W708" s="151">
        <f t="shared" si="96"/>
        <v>11.91</v>
      </c>
      <c r="X708" s="152">
        <f>SUM(X702:X707)</f>
        <v>16.9</v>
      </c>
      <c r="Y708" s="339">
        <f>AVERAGE(Q708:R708)</f>
        <v>561.5</v>
      </c>
    </row>
    <row r="709" spans="1:25" ht="15.75">
      <c r="A709" s="430"/>
      <c r="B709" s="183" t="s">
        <v>54</v>
      </c>
      <c r="C709" s="222"/>
      <c r="D709" s="129"/>
      <c r="E709" s="86"/>
      <c r="F709" s="130"/>
      <c r="G709" s="447"/>
      <c r="H709" s="448"/>
      <c r="I709" s="131"/>
      <c r="J709" s="130"/>
      <c r="K709" s="608"/>
      <c r="L709" s="608"/>
      <c r="M709" s="447"/>
      <c r="N709" s="448"/>
      <c r="O709" s="608"/>
      <c r="P709" s="608"/>
      <c r="Q709" s="131"/>
      <c r="R709" s="124"/>
      <c r="S709" s="646"/>
      <c r="T709" s="646"/>
      <c r="U709" s="646"/>
      <c r="V709" s="646"/>
      <c r="W709" s="486"/>
      <c r="X709" s="132"/>
      <c r="Y709" s="335"/>
    </row>
    <row r="710" spans="1:25" ht="12.75">
      <c r="A710" s="354">
        <v>401</v>
      </c>
      <c r="B710" s="79" t="s">
        <v>82</v>
      </c>
      <c r="C710" s="418">
        <v>150</v>
      </c>
      <c r="D710" s="44">
        <v>180</v>
      </c>
      <c r="E710" s="31">
        <v>4.05</v>
      </c>
      <c r="F710" s="32">
        <v>4.86</v>
      </c>
      <c r="G710" s="15">
        <v>4.05</v>
      </c>
      <c r="H710" s="205">
        <v>4.86</v>
      </c>
      <c r="I710" s="31">
        <v>4.75</v>
      </c>
      <c r="J710" s="32">
        <v>5.76</v>
      </c>
      <c r="K710" s="607"/>
      <c r="L710" s="607"/>
      <c r="M710" s="15">
        <v>11.2</v>
      </c>
      <c r="N710" s="205">
        <v>13.44</v>
      </c>
      <c r="O710" s="607"/>
      <c r="P710" s="607"/>
      <c r="Q710" s="42">
        <v>95</v>
      </c>
      <c r="R710" s="43">
        <v>114</v>
      </c>
      <c r="S710" s="645"/>
      <c r="T710" s="645"/>
      <c r="U710" s="645"/>
      <c r="V710" s="645"/>
      <c r="W710" s="193">
        <v>1.35</v>
      </c>
      <c r="X710" s="43">
        <v>1.62</v>
      </c>
      <c r="Y710" s="335"/>
    </row>
    <row r="711" spans="1:25" ht="12.75">
      <c r="A711" s="79"/>
      <c r="B711" s="75" t="s">
        <v>165</v>
      </c>
      <c r="C711" s="54" t="s">
        <v>172</v>
      </c>
      <c r="D711" s="55" t="s">
        <v>173</v>
      </c>
      <c r="E711" s="107">
        <v>1.97</v>
      </c>
      <c r="F711" s="165">
        <v>2.38</v>
      </c>
      <c r="G711" s="107"/>
      <c r="H711" s="165"/>
      <c r="I711" s="107">
        <v>3.31</v>
      </c>
      <c r="J711" s="165">
        <v>5.33</v>
      </c>
      <c r="K711" s="611"/>
      <c r="L711" s="611"/>
      <c r="M711" s="107">
        <v>15.26</v>
      </c>
      <c r="N711" s="165">
        <v>21.21</v>
      </c>
      <c r="O711" s="611"/>
      <c r="P711" s="611"/>
      <c r="Q711" s="111">
        <v>90</v>
      </c>
      <c r="R711" s="167">
        <v>117</v>
      </c>
      <c r="S711" s="648"/>
      <c r="T711" s="648"/>
      <c r="U711" s="648"/>
      <c r="V711" s="648"/>
      <c r="W711" s="111"/>
      <c r="X711" s="217"/>
      <c r="Y711" s="335"/>
    </row>
    <row r="712" spans="1:25" ht="13.5" thickBot="1">
      <c r="A712" s="200"/>
      <c r="B712" s="81"/>
      <c r="C712" s="694" t="s">
        <v>6</v>
      </c>
      <c r="D712" s="695"/>
      <c r="E712" s="133">
        <f aca="true" t="shared" si="97" ref="E712:X712">SUM(E710:E711)</f>
        <v>6.02</v>
      </c>
      <c r="F712" s="134">
        <f t="shared" si="97"/>
        <v>7.24</v>
      </c>
      <c r="G712" s="487">
        <f t="shared" si="97"/>
        <v>4.05</v>
      </c>
      <c r="H712" s="488">
        <f t="shared" si="97"/>
        <v>4.86</v>
      </c>
      <c r="I712" s="133">
        <f t="shared" si="97"/>
        <v>8.06</v>
      </c>
      <c r="J712" s="134">
        <f t="shared" si="97"/>
        <v>11.09</v>
      </c>
      <c r="K712" s="623"/>
      <c r="L712" s="623"/>
      <c r="M712" s="487">
        <f t="shared" si="97"/>
        <v>26.46</v>
      </c>
      <c r="N712" s="488">
        <f t="shared" si="97"/>
        <v>34.65</v>
      </c>
      <c r="O712" s="623"/>
      <c r="P712" s="623"/>
      <c r="Q712" s="133">
        <f t="shared" si="97"/>
        <v>185</v>
      </c>
      <c r="R712" s="134">
        <f t="shared" si="97"/>
        <v>231</v>
      </c>
      <c r="S712" s="623"/>
      <c r="T712" s="623"/>
      <c r="U712" s="623"/>
      <c r="V712" s="623"/>
      <c r="W712" s="487">
        <f t="shared" si="97"/>
        <v>1.35</v>
      </c>
      <c r="X712" s="134">
        <f t="shared" si="97"/>
        <v>1.62</v>
      </c>
      <c r="Y712" s="339">
        <f>AVERAGE(Q712:R712)</f>
        <v>208</v>
      </c>
    </row>
    <row r="713" spans="1:25" ht="15.75">
      <c r="A713" s="430"/>
      <c r="B713" s="183" t="s">
        <v>53</v>
      </c>
      <c r="C713" s="222"/>
      <c r="D713" s="129"/>
      <c r="E713" s="86"/>
      <c r="F713" s="130"/>
      <c r="G713" s="447"/>
      <c r="H713" s="448"/>
      <c r="I713" s="131"/>
      <c r="J713" s="130"/>
      <c r="K713" s="608"/>
      <c r="L713" s="608"/>
      <c r="M713" s="447"/>
      <c r="N713" s="448"/>
      <c r="O713" s="608"/>
      <c r="P713" s="608"/>
      <c r="Q713" s="131"/>
      <c r="R713" s="124"/>
      <c r="S713" s="646"/>
      <c r="T713" s="646"/>
      <c r="U713" s="646"/>
      <c r="V713" s="646"/>
      <c r="W713" s="123"/>
      <c r="X713" s="132"/>
      <c r="Y713" s="335"/>
    </row>
    <row r="714" spans="1:25" ht="25.5">
      <c r="A714" s="489" t="s">
        <v>77</v>
      </c>
      <c r="B714" s="474" t="s">
        <v>240</v>
      </c>
      <c r="C714" s="60">
        <v>40</v>
      </c>
      <c r="D714" s="61">
        <v>60</v>
      </c>
      <c r="E714" s="15">
        <v>1.13</v>
      </c>
      <c r="F714" s="205">
        <v>1.69</v>
      </c>
      <c r="G714" s="31"/>
      <c r="H714" s="32"/>
      <c r="I714" s="15">
        <v>2.5</v>
      </c>
      <c r="J714" s="205">
        <v>3.5</v>
      </c>
      <c r="K714" s="607"/>
      <c r="L714" s="607"/>
      <c r="M714" s="31">
        <v>2.5</v>
      </c>
      <c r="N714" s="32">
        <v>3.75</v>
      </c>
      <c r="O714" s="607"/>
      <c r="P714" s="607"/>
      <c r="Q714" s="193">
        <v>36</v>
      </c>
      <c r="R714" s="466">
        <v>54</v>
      </c>
      <c r="S714" s="645"/>
      <c r="T714" s="645"/>
      <c r="U714" s="645"/>
      <c r="V714" s="645"/>
      <c r="W714" s="169">
        <v>2.5</v>
      </c>
      <c r="X714" s="373">
        <v>3.75</v>
      </c>
      <c r="Y714" s="335"/>
    </row>
    <row r="715" spans="1:25" ht="12.75">
      <c r="A715" s="354">
        <v>249</v>
      </c>
      <c r="B715" s="85" t="s">
        <v>241</v>
      </c>
      <c r="C715" s="223" t="s">
        <v>242</v>
      </c>
      <c r="D715" s="66" t="s">
        <v>243</v>
      </c>
      <c r="E715" s="31">
        <v>7.48</v>
      </c>
      <c r="F715" s="32">
        <v>9.35</v>
      </c>
      <c r="G715" s="490">
        <v>6.08</v>
      </c>
      <c r="H715" s="491">
        <v>7.56</v>
      </c>
      <c r="I715" s="31">
        <v>6.08</v>
      </c>
      <c r="J715" s="32">
        <v>7.6</v>
      </c>
      <c r="K715" s="607"/>
      <c r="L715" s="607"/>
      <c r="M715" s="15">
        <v>3.21</v>
      </c>
      <c r="N715" s="205">
        <v>4.01</v>
      </c>
      <c r="O715" s="607"/>
      <c r="P715" s="607"/>
      <c r="Q715" s="42">
        <v>123</v>
      </c>
      <c r="R715" s="43">
        <v>154</v>
      </c>
      <c r="S715" s="645"/>
      <c r="T715" s="645"/>
      <c r="U715" s="645"/>
      <c r="V715" s="645"/>
      <c r="W715" s="51">
        <v>0.82</v>
      </c>
      <c r="X715" s="52">
        <v>1.03</v>
      </c>
      <c r="Y715" s="335"/>
    </row>
    <row r="716" spans="1:25" ht="12.75">
      <c r="A716" s="79">
        <v>204</v>
      </c>
      <c r="B716" s="146" t="s">
        <v>66</v>
      </c>
      <c r="C716" s="234">
        <v>110</v>
      </c>
      <c r="D716" s="99">
        <v>130</v>
      </c>
      <c r="E716" s="36">
        <v>2.5</v>
      </c>
      <c r="F716" s="37">
        <v>2.96</v>
      </c>
      <c r="G716" s="31">
        <v>1.99</v>
      </c>
      <c r="H716" s="32">
        <v>2.36</v>
      </c>
      <c r="I716" s="36">
        <v>4.22</v>
      </c>
      <c r="J716" s="37">
        <v>4.99</v>
      </c>
      <c r="K716" s="467"/>
      <c r="L716" s="467"/>
      <c r="M716" s="36">
        <v>14.1</v>
      </c>
      <c r="N716" s="37">
        <v>16.52</v>
      </c>
      <c r="O716" s="467"/>
      <c r="P716" s="467"/>
      <c r="Q716" s="36">
        <v>113</v>
      </c>
      <c r="R716" s="37">
        <v>133</v>
      </c>
      <c r="S716" s="467"/>
      <c r="T716" s="467"/>
      <c r="U716" s="467"/>
      <c r="V716" s="467"/>
      <c r="W716" s="42">
        <v>10.5</v>
      </c>
      <c r="X716" s="43">
        <v>13.65</v>
      </c>
      <c r="Y716" s="335"/>
    </row>
    <row r="717" spans="1:25" ht="12.75">
      <c r="A717" s="354"/>
      <c r="B717" s="85" t="s">
        <v>244</v>
      </c>
      <c r="C717" s="492">
        <v>10</v>
      </c>
      <c r="D717" s="493">
        <v>30</v>
      </c>
      <c r="E717" s="31">
        <v>2.75</v>
      </c>
      <c r="F717" s="32">
        <v>3.76</v>
      </c>
      <c r="G717" s="490"/>
      <c r="H717" s="363"/>
      <c r="I717" s="31">
        <v>3.54</v>
      </c>
      <c r="J717" s="214">
        <v>4.23</v>
      </c>
      <c r="K717" s="636"/>
      <c r="L717" s="636"/>
      <c r="M717" s="15">
        <v>8.8</v>
      </c>
      <c r="N717" s="205">
        <v>16.31</v>
      </c>
      <c r="O717" s="607"/>
      <c r="P717" s="607"/>
      <c r="Q717" s="42">
        <v>42</v>
      </c>
      <c r="R717" s="97">
        <v>84</v>
      </c>
      <c r="S717" s="645"/>
      <c r="T717" s="645"/>
      <c r="U717" s="645"/>
      <c r="V717" s="645"/>
      <c r="W717" s="42"/>
      <c r="X717" s="97"/>
      <c r="Y717" s="335"/>
    </row>
    <row r="718" spans="1:25" ht="12.75">
      <c r="A718" s="359">
        <v>393</v>
      </c>
      <c r="B718" s="224" t="s">
        <v>12</v>
      </c>
      <c r="C718" s="360">
        <v>170</v>
      </c>
      <c r="D718" s="4">
        <v>200</v>
      </c>
      <c r="E718" s="40">
        <v>0.16</v>
      </c>
      <c r="F718" s="41">
        <v>0.19</v>
      </c>
      <c r="G718" s="107"/>
      <c r="H718" s="250"/>
      <c r="I718" s="40">
        <v>0.02</v>
      </c>
      <c r="J718" s="41">
        <v>0.03</v>
      </c>
      <c r="K718" s="293"/>
      <c r="L718" s="293"/>
      <c r="M718" s="40">
        <v>12.82</v>
      </c>
      <c r="N718" s="41">
        <v>15.12</v>
      </c>
      <c r="O718" s="293"/>
      <c r="P718" s="293"/>
      <c r="Q718" s="40">
        <v>52</v>
      </c>
      <c r="R718" s="174">
        <v>61</v>
      </c>
      <c r="S718" s="293"/>
      <c r="T718" s="293"/>
      <c r="U718" s="293"/>
      <c r="V718" s="293"/>
      <c r="W718" s="111">
        <v>2.13</v>
      </c>
      <c r="X718" s="97">
        <v>2.84</v>
      </c>
      <c r="Y718" s="335"/>
    </row>
    <row r="719" spans="1:25" ht="13.5" thickBot="1">
      <c r="A719" s="200"/>
      <c r="B719" s="81"/>
      <c r="C719" s="694" t="s">
        <v>6</v>
      </c>
      <c r="D719" s="695"/>
      <c r="E719" s="139">
        <f aca="true" t="shared" si="98" ref="E719:X719">SUM(E714:E718)</f>
        <v>14.02</v>
      </c>
      <c r="F719" s="330">
        <f t="shared" si="98"/>
        <v>17.95</v>
      </c>
      <c r="G719" s="139">
        <f t="shared" si="98"/>
        <v>8.07</v>
      </c>
      <c r="H719" s="330">
        <f t="shared" si="98"/>
        <v>9.92</v>
      </c>
      <c r="I719" s="139">
        <f t="shared" si="98"/>
        <v>16.36</v>
      </c>
      <c r="J719" s="330">
        <f t="shared" si="98"/>
        <v>20.35</v>
      </c>
      <c r="K719" s="477"/>
      <c r="L719" s="477"/>
      <c r="M719" s="139">
        <f t="shared" si="98"/>
        <v>41.43</v>
      </c>
      <c r="N719" s="330">
        <f t="shared" si="98"/>
        <v>55.71</v>
      </c>
      <c r="O719" s="477"/>
      <c r="P719" s="477"/>
      <c r="Q719" s="139">
        <f t="shared" si="98"/>
        <v>366</v>
      </c>
      <c r="R719" s="330">
        <f t="shared" si="98"/>
        <v>486</v>
      </c>
      <c r="S719" s="477"/>
      <c r="T719" s="477"/>
      <c r="U719" s="477"/>
      <c r="V719" s="477"/>
      <c r="W719" s="139">
        <f t="shared" si="98"/>
        <v>15.95</v>
      </c>
      <c r="X719" s="330">
        <f t="shared" si="98"/>
        <v>21.27</v>
      </c>
      <c r="Y719" s="341">
        <f>AVERAGE(Q719:R719)</f>
        <v>426</v>
      </c>
    </row>
    <row r="720" spans="1:25" ht="13.5" thickBot="1">
      <c r="A720" s="494"/>
      <c r="B720" s="495"/>
      <c r="C720" s="717" t="s">
        <v>15</v>
      </c>
      <c r="D720" s="718"/>
      <c r="E720" s="136">
        <f aca="true" t="shared" si="99" ref="E720:X720">SUM(E697+E700+E708+E712+E719)</f>
        <v>44.81999999999999</v>
      </c>
      <c r="F720" s="137">
        <f t="shared" si="99"/>
        <v>56.760000000000005</v>
      </c>
      <c r="G720" s="136">
        <f t="shared" si="99"/>
        <v>26.629</v>
      </c>
      <c r="H720" s="137">
        <f t="shared" si="99"/>
        <v>33.76</v>
      </c>
      <c r="I720" s="136">
        <f t="shared" si="99"/>
        <v>48.67</v>
      </c>
      <c r="J720" s="137">
        <f t="shared" si="99"/>
        <v>62.46</v>
      </c>
      <c r="K720" s="613"/>
      <c r="L720" s="613"/>
      <c r="M720" s="136">
        <f t="shared" si="99"/>
        <v>203.80000000000004</v>
      </c>
      <c r="N720" s="137">
        <f t="shared" si="99"/>
        <v>266.19</v>
      </c>
      <c r="O720" s="613"/>
      <c r="P720" s="613"/>
      <c r="Q720" s="170">
        <f t="shared" si="99"/>
        <v>1432</v>
      </c>
      <c r="R720" s="171">
        <f t="shared" si="99"/>
        <v>1819</v>
      </c>
      <c r="S720" s="620"/>
      <c r="T720" s="620"/>
      <c r="U720" s="620"/>
      <c r="V720" s="620"/>
      <c r="W720" s="136">
        <f t="shared" si="99"/>
        <v>35.94</v>
      </c>
      <c r="X720" s="138">
        <f t="shared" si="99"/>
        <v>46.4</v>
      </c>
      <c r="Y720" s="337">
        <f>AVERAGE(Q720:R720)</f>
        <v>1625.5</v>
      </c>
    </row>
    <row r="721" spans="1:25" ht="13.5" thickBot="1">
      <c r="A721" s="686"/>
      <c r="B721" s="687"/>
      <c r="C721" s="687"/>
      <c r="D721" s="687"/>
      <c r="E721" s="687"/>
      <c r="F721" s="687"/>
      <c r="G721" s="687"/>
      <c r="H721" s="687"/>
      <c r="I721" s="687"/>
      <c r="J721" s="687"/>
      <c r="K721" s="687"/>
      <c r="L721" s="687"/>
      <c r="M721" s="687"/>
      <c r="N721" s="687"/>
      <c r="O721" s="687"/>
      <c r="P721" s="687"/>
      <c r="Q721" s="687"/>
      <c r="R721" s="687"/>
      <c r="S721" s="687"/>
      <c r="T721" s="687"/>
      <c r="U721" s="687"/>
      <c r="V721" s="687"/>
      <c r="W721" s="687"/>
      <c r="X721" s="688"/>
      <c r="Y721" s="335"/>
    </row>
    <row r="722" spans="1:25" ht="12.75">
      <c r="A722" s="86"/>
      <c r="B722" s="689" t="s">
        <v>26</v>
      </c>
      <c r="C722" s="690"/>
      <c r="D722" s="691"/>
      <c r="E722" s="87">
        <v>42</v>
      </c>
      <c r="F722" s="87">
        <v>54</v>
      </c>
      <c r="G722" s="87" t="e">
        <f>E722*#REF!/C723</f>
        <v>#REF!</v>
      </c>
      <c r="H722" s="87" t="e">
        <f>F722*#REF!/C723</f>
        <v>#REF!</v>
      </c>
      <c r="I722" s="87">
        <v>47</v>
      </c>
      <c r="J722" s="87">
        <v>60</v>
      </c>
      <c r="K722" s="87"/>
      <c r="L722" s="87"/>
      <c r="M722" s="87">
        <v>203</v>
      </c>
      <c r="N722" s="88">
        <v>261</v>
      </c>
      <c r="O722" s="88"/>
      <c r="P722" s="88"/>
      <c r="Q722" s="89">
        <v>1400</v>
      </c>
      <c r="R722" s="90">
        <v>1800</v>
      </c>
      <c r="S722" s="90"/>
      <c r="T722" s="90"/>
      <c r="U722" s="90"/>
      <c r="V722" s="90"/>
      <c r="W722" s="90">
        <v>45</v>
      </c>
      <c r="X722" s="91">
        <v>50</v>
      </c>
      <c r="Y722" s="335"/>
    </row>
    <row r="723" spans="1:25" ht="13.5" thickBot="1">
      <c r="A723" s="92"/>
      <c r="B723" s="93" t="s">
        <v>28</v>
      </c>
      <c r="C723" s="692">
        <v>100</v>
      </c>
      <c r="D723" s="693"/>
      <c r="E723" s="557">
        <f>E720*C723/E722-C723</f>
        <v>6.714285714285694</v>
      </c>
      <c r="F723" s="557">
        <f>F720*C723/F722-C723</f>
        <v>5.1111111111111285</v>
      </c>
      <c r="G723" s="557" t="e">
        <f>G720*C723/G722-C723</f>
        <v>#REF!</v>
      </c>
      <c r="H723" s="557" t="e">
        <f>H720*C723/H722-C723</f>
        <v>#REF!</v>
      </c>
      <c r="I723" s="557">
        <f>I720*C723/I722-C723</f>
        <v>3.5531914893617085</v>
      </c>
      <c r="J723" s="557">
        <f>J720*C723/J722-C723</f>
        <v>4.099999999999994</v>
      </c>
      <c r="K723" s="557"/>
      <c r="L723" s="557"/>
      <c r="M723" s="557">
        <f>M720*C723/M722-C723</f>
        <v>0.3940886699507615</v>
      </c>
      <c r="N723" s="558">
        <f>N720*C723/N722-C723</f>
        <v>1.988505747126439</v>
      </c>
      <c r="O723" s="558"/>
      <c r="P723" s="558"/>
      <c r="Q723" s="557">
        <f>Q720*C723/Q722-C723</f>
        <v>2.285714285714292</v>
      </c>
      <c r="R723" s="557">
        <f>R720*C723/R722-C723</f>
        <v>1.0555555555555571</v>
      </c>
      <c r="S723" s="557"/>
      <c r="T723" s="557"/>
      <c r="U723" s="557"/>
      <c r="V723" s="557"/>
      <c r="W723" s="557">
        <f>W720*C723/W722-C723</f>
        <v>-20.13333333333334</v>
      </c>
      <c r="X723" s="559">
        <f>X720*C723/X722-C723</f>
        <v>-7.200000000000003</v>
      </c>
      <c r="Y723" s="335"/>
    </row>
    <row r="736" spans="1:24" ht="15.75">
      <c r="A736" s="30"/>
      <c r="B736" s="5"/>
      <c r="C736" s="5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</row>
    <row r="737" spans="2:24" ht="16.5" thickBot="1">
      <c r="B737" s="5"/>
      <c r="C737" s="5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</row>
    <row r="738" spans="1:24" ht="77.25" thickBot="1">
      <c r="A738" s="83" t="s">
        <v>88</v>
      </c>
      <c r="B738" s="142" t="s">
        <v>22</v>
      </c>
      <c r="C738" s="725" t="s">
        <v>23</v>
      </c>
      <c r="D738" s="720"/>
      <c r="E738" s="725" t="s">
        <v>24</v>
      </c>
      <c r="F738" s="726"/>
      <c r="G738" s="726"/>
      <c r="H738" s="726"/>
      <c r="I738" s="726"/>
      <c r="J738" s="726"/>
      <c r="K738" s="726"/>
      <c r="L738" s="726"/>
      <c r="M738" s="726"/>
      <c r="N738" s="704"/>
      <c r="O738" s="378"/>
      <c r="P738" s="378"/>
      <c r="Q738" s="696" t="s">
        <v>25</v>
      </c>
      <c r="R738" s="697"/>
      <c r="S738" s="650"/>
      <c r="T738" s="650"/>
      <c r="U738" s="650"/>
      <c r="V738" s="650"/>
      <c r="W738" s="727" t="s">
        <v>50</v>
      </c>
      <c r="X738" s="728"/>
    </row>
    <row r="739" spans="1:24" ht="13.5" thickBot="1">
      <c r="A739" s="674" t="s">
        <v>245</v>
      </c>
      <c r="B739" s="675"/>
      <c r="C739" s="721"/>
      <c r="D739" s="722"/>
      <c r="E739" s="733" t="s">
        <v>8</v>
      </c>
      <c r="F739" s="734"/>
      <c r="G739" s="734"/>
      <c r="H739" s="735"/>
      <c r="I739" s="736" t="s">
        <v>9</v>
      </c>
      <c r="J739" s="737"/>
      <c r="K739" s="604"/>
      <c r="L739" s="604"/>
      <c r="M739" s="736" t="s">
        <v>10</v>
      </c>
      <c r="N739" s="737"/>
      <c r="O739" s="641"/>
      <c r="P739" s="641"/>
      <c r="Q739" s="698"/>
      <c r="R739" s="688"/>
      <c r="S739" s="382"/>
      <c r="T739" s="382"/>
      <c r="U739" s="382"/>
      <c r="V739" s="382"/>
      <c r="W739" s="729"/>
      <c r="X739" s="730"/>
    </row>
    <row r="740" spans="1:24" ht="13.5" thickBot="1">
      <c r="A740" s="676"/>
      <c r="B740" s="677"/>
      <c r="C740" s="723"/>
      <c r="D740" s="724"/>
      <c r="E740" s="703" t="s">
        <v>29</v>
      </c>
      <c r="F740" s="704"/>
      <c r="G740" s="705" t="s">
        <v>30</v>
      </c>
      <c r="H740" s="706"/>
      <c r="I740" s="738"/>
      <c r="J740" s="706"/>
      <c r="K740" s="614"/>
      <c r="L740" s="614"/>
      <c r="M740" s="739"/>
      <c r="N740" s="740"/>
      <c r="O740" s="641"/>
      <c r="P740" s="641"/>
      <c r="Q740" s="699"/>
      <c r="R740" s="700"/>
      <c r="S740" s="537"/>
      <c r="T740" s="537"/>
      <c r="U740" s="537"/>
      <c r="V740" s="537"/>
      <c r="W740" s="731"/>
      <c r="X740" s="732"/>
    </row>
    <row r="741" spans="1:25" ht="16.5" thickBot="1">
      <c r="A741" s="77"/>
      <c r="B741" s="180" t="s">
        <v>0</v>
      </c>
      <c r="C741" s="72" t="s">
        <v>86</v>
      </c>
      <c r="D741" s="71" t="s">
        <v>87</v>
      </c>
      <c r="E741" s="70" t="s">
        <v>86</v>
      </c>
      <c r="F741" s="71" t="s">
        <v>87</v>
      </c>
      <c r="G741" s="72" t="s">
        <v>86</v>
      </c>
      <c r="H741" s="71" t="s">
        <v>87</v>
      </c>
      <c r="I741" s="70" t="s">
        <v>86</v>
      </c>
      <c r="J741" s="71" t="s">
        <v>87</v>
      </c>
      <c r="K741" s="605"/>
      <c r="L741" s="605"/>
      <c r="M741" s="70" t="s">
        <v>86</v>
      </c>
      <c r="N741" s="71" t="s">
        <v>87</v>
      </c>
      <c r="O741" s="605"/>
      <c r="P741" s="605"/>
      <c r="Q741" s="70" t="s">
        <v>86</v>
      </c>
      <c r="R741" s="71" t="s">
        <v>87</v>
      </c>
      <c r="S741" s="605"/>
      <c r="T741" s="605"/>
      <c r="U741" s="605"/>
      <c r="V741" s="605"/>
      <c r="W741" s="70" t="s">
        <v>86</v>
      </c>
      <c r="X741" s="71" t="s">
        <v>87</v>
      </c>
      <c r="Y741" s="335"/>
    </row>
    <row r="742" spans="1:25" ht="12.75">
      <c r="A742" s="80" t="s">
        <v>70</v>
      </c>
      <c r="B742" s="76" t="s">
        <v>41</v>
      </c>
      <c r="C742" s="306">
        <v>150</v>
      </c>
      <c r="D742" s="66">
        <v>200</v>
      </c>
      <c r="E742" s="251">
        <v>4.5</v>
      </c>
      <c r="F742" s="252">
        <v>6</v>
      </c>
      <c r="G742" s="169">
        <v>3.53</v>
      </c>
      <c r="H742" s="168">
        <v>3.68</v>
      </c>
      <c r="I742" s="251">
        <v>4.56</v>
      </c>
      <c r="J742" s="252">
        <v>6.08</v>
      </c>
      <c r="K742" s="619"/>
      <c r="L742" s="619"/>
      <c r="M742" s="160">
        <v>23.31</v>
      </c>
      <c r="N742" s="161">
        <v>31.08</v>
      </c>
      <c r="O742" s="619"/>
      <c r="P742" s="619"/>
      <c r="Q742" s="254">
        <v>145</v>
      </c>
      <c r="R742" s="255">
        <v>193</v>
      </c>
      <c r="S742" s="536"/>
      <c r="T742" s="536"/>
      <c r="U742" s="536"/>
      <c r="V742" s="536"/>
      <c r="W742" s="111">
        <v>1.03</v>
      </c>
      <c r="X742" s="150">
        <v>1.23</v>
      </c>
      <c r="Y742" s="335"/>
    </row>
    <row r="743" spans="1:25" ht="12.75">
      <c r="A743" s="79">
        <v>7</v>
      </c>
      <c r="B743" s="146" t="s">
        <v>18</v>
      </c>
      <c r="C743" s="56">
        <v>6</v>
      </c>
      <c r="D743" s="57">
        <v>10</v>
      </c>
      <c r="E743" s="31">
        <v>1.56</v>
      </c>
      <c r="F743" s="32">
        <v>2.6</v>
      </c>
      <c r="G743" s="31">
        <v>1.56</v>
      </c>
      <c r="H743" s="32">
        <v>2.6</v>
      </c>
      <c r="I743" s="31">
        <v>1.52</v>
      </c>
      <c r="J743" s="32">
        <v>2.53</v>
      </c>
      <c r="K743" s="607"/>
      <c r="L743" s="607"/>
      <c r="M743" s="31">
        <v>0</v>
      </c>
      <c r="N743" s="32">
        <v>0</v>
      </c>
      <c r="O743" s="607"/>
      <c r="P743" s="607"/>
      <c r="Q743" s="42">
        <v>21</v>
      </c>
      <c r="R743" s="43">
        <v>35</v>
      </c>
      <c r="S743" s="645"/>
      <c r="T743" s="645"/>
      <c r="U743" s="645"/>
      <c r="V743" s="645"/>
      <c r="W743" s="42"/>
      <c r="X743" s="43"/>
      <c r="Y743" s="335"/>
    </row>
    <row r="744" spans="1:25" ht="12.75">
      <c r="A744" s="79">
        <v>701</v>
      </c>
      <c r="B744" s="75" t="s">
        <v>33</v>
      </c>
      <c r="C744" s="68">
        <v>25</v>
      </c>
      <c r="D744" s="69">
        <v>30</v>
      </c>
      <c r="E744" s="31">
        <v>1.9</v>
      </c>
      <c r="F744" s="32">
        <v>2.28</v>
      </c>
      <c r="G744" s="31">
        <v>0.04</v>
      </c>
      <c r="H744" s="32">
        <v>0.04</v>
      </c>
      <c r="I744" s="31">
        <v>0.23</v>
      </c>
      <c r="J744" s="32">
        <v>0.27</v>
      </c>
      <c r="K744" s="607"/>
      <c r="L744" s="607"/>
      <c r="M744" s="31">
        <v>11.68</v>
      </c>
      <c r="N744" s="32">
        <v>14.01</v>
      </c>
      <c r="O744" s="607"/>
      <c r="P744" s="607"/>
      <c r="Q744" s="42">
        <v>53</v>
      </c>
      <c r="R744" s="43">
        <v>64</v>
      </c>
      <c r="S744" s="645"/>
      <c r="T744" s="645"/>
      <c r="U744" s="645"/>
      <c r="V744" s="645"/>
      <c r="W744" s="49"/>
      <c r="X744" s="50"/>
      <c r="Y744" s="335"/>
    </row>
    <row r="745" spans="1:25" ht="12.75">
      <c r="A745" s="79">
        <v>397</v>
      </c>
      <c r="B745" s="75" t="s">
        <v>11</v>
      </c>
      <c r="C745" s="33">
        <v>170</v>
      </c>
      <c r="D745" s="44">
        <v>200</v>
      </c>
      <c r="E745" s="31">
        <v>4.04</v>
      </c>
      <c r="F745" s="32">
        <v>4.76</v>
      </c>
      <c r="G745" s="31">
        <v>4.04</v>
      </c>
      <c r="H745" s="32">
        <v>4.76</v>
      </c>
      <c r="I745" s="31">
        <v>3.92</v>
      </c>
      <c r="J745" s="32">
        <v>4.61</v>
      </c>
      <c r="K745" s="607"/>
      <c r="L745" s="607"/>
      <c r="M745" s="31">
        <v>15.79</v>
      </c>
      <c r="N745" s="32">
        <v>17.66</v>
      </c>
      <c r="O745" s="607"/>
      <c r="P745" s="607"/>
      <c r="Q745" s="42">
        <v>100</v>
      </c>
      <c r="R745" s="43">
        <v>120</v>
      </c>
      <c r="S745" s="645"/>
      <c r="T745" s="645"/>
      <c r="U745" s="645"/>
      <c r="V745" s="645"/>
      <c r="W745" s="42">
        <v>0.2</v>
      </c>
      <c r="X745" s="43">
        <v>0.6</v>
      </c>
      <c r="Y745" s="335"/>
    </row>
    <row r="746" spans="1:25" ht="13.5" thickBot="1">
      <c r="A746" s="81"/>
      <c r="B746" s="144"/>
      <c r="C746" s="712" t="s">
        <v>6</v>
      </c>
      <c r="D746" s="695"/>
      <c r="E746" s="125">
        <f aca="true" t="shared" si="100" ref="E746:X746">SUM(E742:E745)</f>
        <v>12</v>
      </c>
      <c r="F746" s="126">
        <f t="shared" si="100"/>
        <v>15.639999999999999</v>
      </c>
      <c r="G746" s="125">
        <f t="shared" si="100"/>
        <v>9.17</v>
      </c>
      <c r="H746" s="126">
        <f t="shared" si="100"/>
        <v>11.08</v>
      </c>
      <c r="I746" s="125">
        <f t="shared" si="100"/>
        <v>10.23</v>
      </c>
      <c r="J746" s="126">
        <f t="shared" si="100"/>
        <v>13.489999999999998</v>
      </c>
      <c r="K746" s="609"/>
      <c r="L746" s="609"/>
      <c r="M746" s="125">
        <f t="shared" si="100"/>
        <v>50.779999999999994</v>
      </c>
      <c r="N746" s="126">
        <f t="shared" si="100"/>
        <v>62.75</v>
      </c>
      <c r="O746" s="609"/>
      <c r="P746" s="609"/>
      <c r="Q746" s="226">
        <f t="shared" si="100"/>
        <v>319</v>
      </c>
      <c r="R746" s="126">
        <f t="shared" si="100"/>
        <v>412</v>
      </c>
      <c r="S746" s="609"/>
      <c r="T746" s="609"/>
      <c r="U746" s="609"/>
      <c r="V746" s="609"/>
      <c r="W746" s="125">
        <f t="shared" si="100"/>
        <v>1.23</v>
      </c>
      <c r="X746" s="127">
        <f t="shared" si="100"/>
        <v>1.83</v>
      </c>
      <c r="Y746" s="339">
        <f>AVERAGE(Q746:R746)</f>
        <v>365.5</v>
      </c>
    </row>
    <row r="747" spans="1:25" ht="15.75">
      <c r="A747" s="84"/>
      <c r="B747" s="181" t="s">
        <v>1</v>
      </c>
      <c r="C747" s="128"/>
      <c r="D747" s="129"/>
      <c r="E747" s="86"/>
      <c r="F747" s="130" t="s">
        <v>7</v>
      </c>
      <c r="G747" s="131"/>
      <c r="H747" s="130"/>
      <c r="I747" s="131"/>
      <c r="J747" s="130"/>
      <c r="K747" s="608"/>
      <c r="L747" s="608"/>
      <c r="M747" s="131"/>
      <c r="N747" s="130" t="s">
        <v>7</v>
      </c>
      <c r="O747" s="608"/>
      <c r="P747" s="608"/>
      <c r="Q747" s="131"/>
      <c r="R747" s="129"/>
      <c r="S747" s="143"/>
      <c r="T747" s="143"/>
      <c r="U747" s="143"/>
      <c r="V747" s="143"/>
      <c r="W747" s="86"/>
      <c r="X747" s="132"/>
      <c r="Y747" s="335"/>
    </row>
    <row r="748" spans="1:25" ht="12.75">
      <c r="A748" s="79" t="s">
        <v>161</v>
      </c>
      <c r="B748" s="75" t="s">
        <v>181</v>
      </c>
      <c r="C748" s="33">
        <v>180</v>
      </c>
      <c r="D748" s="57">
        <v>180</v>
      </c>
      <c r="E748" s="31">
        <v>0.58</v>
      </c>
      <c r="F748" s="32">
        <v>0.58</v>
      </c>
      <c r="G748" s="31"/>
      <c r="H748" s="32"/>
      <c r="I748" s="31">
        <v>0.41</v>
      </c>
      <c r="J748" s="32">
        <v>0.41</v>
      </c>
      <c r="K748" s="607"/>
      <c r="L748" s="607"/>
      <c r="M748" s="31">
        <v>20.26</v>
      </c>
      <c r="N748" s="32">
        <v>22.26</v>
      </c>
      <c r="O748" s="607"/>
      <c r="P748" s="607"/>
      <c r="Q748" s="42">
        <v>79</v>
      </c>
      <c r="R748" s="43">
        <v>79</v>
      </c>
      <c r="S748" s="645"/>
      <c r="T748" s="645"/>
      <c r="U748" s="645"/>
      <c r="V748" s="645"/>
      <c r="W748" s="42">
        <v>7.6</v>
      </c>
      <c r="X748" s="43">
        <v>7.7</v>
      </c>
      <c r="Y748" s="335"/>
    </row>
    <row r="749" spans="1:25" ht="13.5" thickBot="1">
      <c r="A749" s="81"/>
      <c r="B749" s="144"/>
      <c r="C749" s="712" t="s">
        <v>6</v>
      </c>
      <c r="D749" s="695"/>
      <c r="E749" s="125">
        <f>SUM(E748)</f>
        <v>0.58</v>
      </c>
      <c r="F749" s="126">
        <f>SUM(F748)</f>
        <v>0.58</v>
      </c>
      <c r="G749" s="125"/>
      <c r="H749" s="126"/>
      <c r="I749" s="125">
        <f aca="true" t="shared" si="101" ref="I749:X749">SUM(I748)</f>
        <v>0.41</v>
      </c>
      <c r="J749" s="126">
        <f t="shared" si="101"/>
        <v>0.41</v>
      </c>
      <c r="K749" s="609"/>
      <c r="L749" s="609"/>
      <c r="M749" s="125">
        <f t="shared" si="101"/>
        <v>20.26</v>
      </c>
      <c r="N749" s="126">
        <f t="shared" si="101"/>
        <v>22.26</v>
      </c>
      <c r="O749" s="609"/>
      <c r="P749" s="609"/>
      <c r="Q749" s="125">
        <f t="shared" si="101"/>
        <v>79</v>
      </c>
      <c r="R749" s="126">
        <f t="shared" si="101"/>
        <v>79</v>
      </c>
      <c r="S749" s="609"/>
      <c r="T749" s="609"/>
      <c r="U749" s="609"/>
      <c r="V749" s="609"/>
      <c r="W749" s="125">
        <f t="shared" si="101"/>
        <v>7.6</v>
      </c>
      <c r="X749" s="126">
        <f t="shared" si="101"/>
        <v>7.7</v>
      </c>
      <c r="Y749" s="339">
        <f>AVERAGE(Q749:R749)</f>
        <v>79</v>
      </c>
    </row>
    <row r="750" spans="1:25" ht="15.75">
      <c r="A750" s="84"/>
      <c r="B750" s="181" t="s">
        <v>2</v>
      </c>
      <c r="C750" s="128"/>
      <c r="D750" s="129"/>
      <c r="E750" s="86"/>
      <c r="F750" s="130"/>
      <c r="G750" s="447"/>
      <c r="H750" s="448"/>
      <c r="I750" s="131"/>
      <c r="J750" s="130"/>
      <c r="K750" s="608"/>
      <c r="L750" s="608"/>
      <c r="M750" s="447"/>
      <c r="N750" s="448"/>
      <c r="O750" s="608"/>
      <c r="P750" s="608"/>
      <c r="Q750" s="131"/>
      <c r="R750" s="124"/>
      <c r="S750" s="646"/>
      <c r="T750" s="646"/>
      <c r="U750" s="646"/>
      <c r="V750" s="646"/>
      <c r="W750" s="123"/>
      <c r="X750" s="132"/>
      <c r="Y750" s="335"/>
    </row>
    <row r="751" spans="1:25" ht="12.75">
      <c r="A751" s="325"/>
      <c r="B751" s="20" t="s">
        <v>143</v>
      </c>
      <c r="C751" s="58">
        <v>30</v>
      </c>
      <c r="D751" s="59">
        <v>40</v>
      </c>
      <c r="E751" s="109">
        <v>0.32</v>
      </c>
      <c r="F751" s="250">
        <v>0.48</v>
      </c>
      <c r="G751" s="247"/>
      <c r="H751" s="253"/>
      <c r="I751" s="109">
        <v>0.04</v>
      </c>
      <c r="J751" s="250">
        <v>0.06</v>
      </c>
      <c r="K751" s="615"/>
      <c r="L751" s="615"/>
      <c r="M751" s="247">
        <v>1</v>
      </c>
      <c r="N751" s="253">
        <v>1.5</v>
      </c>
      <c r="O751" s="644"/>
      <c r="P751" s="644"/>
      <c r="Q751" s="110">
        <v>5</v>
      </c>
      <c r="R751" s="159">
        <v>8</v>
      </c>
      <c r="S751" s="652"/>
      <c r="T751" s="652"/>
      <c r="U751" s="652"/>
      <c r="V751" s="652"/>
      <c r="W751" s="111">
        <v>0.8</v>
      </c>
      <c r="X751" s="150">
        <v>1.2</v>
      </c>
      <c r="Y751" s="335"/>
    </row>
    <row r="752" spans="1:25" ht="25.5">
      <c r="A752" s="79">
        <v>82</v>
      </c>
      <c r="B752" s="474" t="s">
        <v>246</v>
      </c>
      <c r="C752" s="98">
        <v>150</v>
      </c>
      <c r="D752" s="99">
        <v>200</v>
      </c>
      <c r="E752" s="14">
        <v>1.62</v>
      </c>
      <c r="F752" s="225">
        <v>2.16</v>
      </c>
      <c r="G752" s="40">
        <v>1.25</v>
      </c>
      <c r="H752" s="41">
        <v>1.66</v>
      </c>
      <c r="I752" s="14">
        <v>2.22</v>
      </c>
      <c r="J752" s="225">
        <v>2.96</v>
      </c>
      <c r="K752" s="634"/>
      <c r="L752" s="634"/>
      <c r="M752" s="464">
        <v>10.29</v>
      </c>
      <c r="N752" s="465">
        <v>13.72</v>
      </c>
      <c r="O752" s="634"/>
      <c r="P752" s="634"/>
      <c r="Q752" s="193">
        <v>63</v>
      </c>
      <c r="R752" s="466">
        <v>84</v>
      </c>
      <c r="S752" s="645"/>
      <c r="T752" s="645"/>
      <c r="U752" s="645"/>
      <c r="V752" s="645"/>
      <c r="W752" s="42">
        <v>4.95</v>
      </c>
      <c r="X752" s="43">
        <v>6.6</v>
      </c>
      <c r="Y752" s="335"/>
    </row>
    <row r="753" spans="1:25" ht="25.5">
      <c r="A753" s="79">
        <v>286</v>
      </c>
      <c r="B753" s="146" t="s">
        <v>247</v>
      </c>
      <c r="C753" s="60" t="s">
        <v>19</v>
      </c>
      <c r="D753" s="61" t="s">
        <v>44</v>
      </c>
      <c r="E753" s="31">
        <v>3.69</v>
      </c>
      <c r="F753" s="32">
        <v>5.17</v>
      </c>
      <c r="G753" s="31">
        <v>3.3</v>
      </c>
      <c r="H753" s="32">
        <v>4.8</v>
      </c>
      <c r="I753" s="31">
        <v>4.02</v>
      </c>
      <c r="J753" s="32">
        <v>5.63</v>
      </c>
      <c r="K753" s="607"/>
      <c r="L753" s="607"/>
      <c r="M753" s="31">
        <v>7.02</v>
      </c>
      <c r="N753" s="32">
        <v>9.83</v>
      </c>
      <c r="O753" s="607"/>
      <c r="P753" s="607"/>
      <c r="Q753" s="42">
        <v>96</v>
      </c>
      <c r="R753" s="43">
        <v>134</v>
      </c>
      <c r="S753" s="645"/>
      <c r="T753" s="645"/>
      <c r="U753" s="645"/>
      <c r="V753" s="645"/>
      <c r="W753" s="42">
        <v>0.25</v>
      </c>
      <c r="X753" s="97">
        <v>0.35</v>
      </c>
      <c r="Y753" s="335"/>
    </row>
    <row r="754" spans="1:25" ht="12.75">
      <c r="A754" s="277" t="s">
        <v>95</v>
      </c>
      <c r="B754" s="20" t="s">
        <v>94</v>
      </c>
      <c r="C754" s="58">
        <v>110</v>
      </c>
      <c r="D754" s="59">
        <v>130</v>
      </c>
      <c r="E754" s="40">
        <v>3.78</v>
      </c>
      <c r="F754" s="41">
        <v>4.91</v>
      </c>
      <c r="G754" s="247"/>
      <c r="H754" s="253"/>
      <c r="I754" s="40">
        <v>3.01</v>
      </c>
      <c r="J754" s="41">
        <v>3.91</v>
      </c>
      <c r="K754" s="293"/>
      <c r="L754" s="293"/>
      <c r="M754" s="14">
        <v>17.56</v>
      </c>
      <c r="N754" s="225">
        <v>22.83</v>
      </c>
      <c r="O754" s="293"/>
      <c r="P754" s="293"/>
      <c r="Q754" s="40">
        <v>116</v>
      </c>
      <c r="R754" s="41">
        <v>151</v>
      </c>
      <c r="S754" s="293"/>
      <c r="T754" s="293"/>
      <c r="U754" s="293"/>
      <c r="V754" s="293"/>
      <c r="W754" s="111">
        <v>0.96</v>
      </c>
      <c r="X754" s="150">
        <v>1.25</v>
      </c>
      <c r="Y754" s="335"/>
    </row>
    <row r="755" spans="1:25" ht="12.75">
      <c r="A755" s="79">
        <v>376</v>
      </c>
      <c r="B755" s="20" t="s">
        <v>248</v>
      </c>
      <c r="C755" s="64">
        <v>150</v>
      </c>
      <c r="D755" s="44">
        <v>200</v>
      </c>
      <c r="E755" s="247">
        <v>0.33</v>
      </c>
      <c r="F755" s="253">
        <v>0.59</v>
      </c>
      <c r="G755" s="107"/>
      <c r="H755" s="250"/>
      <c r="I755" s="247">
        <v>0.02</v>
      </c>
      <c r="J755" s="253">
        <v>0.04</v>
      </c>
      <c r="K755" s="615"/>
      <c r="L755" s="615"/>
      <c r="M755" s="107">
        <v>20.82</v>
      </c>
      <c r="N755" s="250">
        <v>35.01</v>
      </c>
      <c r="O755" s="615"/>
      <c r="P755" s="615"/>
      <c r="Q755" s="196">
        <v>85</v>
      </c>
      <c r="R755" s="256">
        <v>115</v>
      </c>
      <c r="S755" s="647"/>
      <c r="T755" s="647"/>
      <c r="U755" s="647"/>
      <c r="V755" s="647"/>
      <c r="W755" s="111">
        <v>0.3</v>
      </c>
      <c r="X755" s="150">
        <v>0.4</v>
      </c>
      <c r="Y755" s="335"/>
    </row>
    <row r="756" spans="1:25" ht="12.75">
      <c r="A756" s="79">
        <v>700</v>
      </c>
      <c r="B756" s="75" t="s">
        <v>14</v>
      </c>
      <c r="C756" s="33">
        <v>40</v>
      </c>
      <c r="D756" s="63">
        <v>50</v>
      </c>
      <c r="E756" s="164">
        <v>3.08</v>
      </c>
      <c r="F756" s="165">
        <v>4</v>
      </c>
      <c r="G756" s="212"/>
      <c r="H756" s="216"/>
      <c r="I756" s="164">
        <v>0.53</v>
      </c>
      <c r="J756" s="165">
        <v>0.66</v>
      </c>
      <c r="K756" s="611"/>
      <c r="L756" s="611"/>
      <c r="M756" s="212">
        <v>15.08</v>
      </c>
      <c r="N756" s="216">
        <v>18.85</v>
      </c>
      <c r="O756" s="611"/>
      <c r="P756" s="611"/>
      <c r="Q756" s="166">
        <v>80</v>
      </c>
      <c r="R756" s="167">
        <v>100</v>
      </c>
      <c r="S756" s="648"/>
      <c r="T756" s="648"/>
      <c r="U756" s="648"/>
      <c r="V756" s="648"/>
      <c r="W756" s="302"/>
      <c r="X756" s="173"/>
      <c r="Y756" s="335"/>
    </row>
    <row r="757" spans="1:25" ht="13.5" thickBot="1">
      <c r="A757" s="81"/>
      <c r="B757" s="144"/>
      <c r="C757" s="712" t="s">
        <v>6</v>
      </c>
      <c r="D757" s="695"/>
      <c r="E757" s="125">
        <f aca="true" t="shared" si="102" ref="E757:X757">SUM(E751:E756)</f>
        <v>12.82</v>
      </c>
      <c r="F757" s="126">
        <f t="shared" si="102"/>
        <v>17.310000000000002</v>
      </c>
      <c r="G757" s="226">
        <f t="shared" si="102"/>
        <v>4.55</v>
      </c>
      <c r="H757" s="454">
        <f t="shared" si="102"/>
        <v>6.46</v>
      </c>
      <c r="I757" s="125">
        <f t="shared" si="102"/>
        <v>9.839999999999998</v>
      </c>
      <c r="J757" s="126">
        <f t="shared" si="102"/>
        <v>13.26</v>
      </c>
      <c r="K757" s="609"/>
      <c r="L757" s="609"/>
      <c r="M757" s="226">
        <f t="shared" si="102"/>
        <v>71.77</v>
      </c>
      <c r="N757" s="454">
        <f t="shared" si="102"/>
        <v>101.73999999999998</v>
      </c>
      <c r="O757" s="609"/>
      <c r="P757" s="609"/>
      <c r="Q757" s="125">
        <f t="shared" si="102"/>
        <v>445</v>
      </c>
      <c r="R757" s="126">
        <f t="shared" si="102"/>
        <v>592</v>
      </c>
      <c r="S757" s="609"/>
      <c r="T757" s="609"/>
      <c r="U757" s="609"/>
      <c r="V757" s="609"/>
      <c r="W757" s="125">
        <f t="shared" si="102"/>
        <v>7.26</v>
      </c>
      <c r="X757" s="126">
        <f t="shared" si="102"/>
        <v>9.8</v>
      </c>
      <c r="Y757" s="339">
        <f>AVERAGE(Q757:R757)</f>
        <v>518.5</v>
      </c>
    </row>
    <row r="758" spans="1:25" ht="15.75">
      <c r="A758" s="84"/>
      <c r="B758" s="181" t="s">
        <v>54</v>
      </c>
      <c r="C758" s="128"/>
      <c r="D758" s="129"/>
      <c r="E758" s="86"/>
      <c r="F758" s="130"/>
      <c r="G758" s="131"/>
      <c r="H758" s="130"/>
      <c r="I758" s="131"/>
      <c r="J758" s="130"/>
      <c r="K758" s="608"/>
      <c r="L758" s="608"/>
      <c r="M758" s="131"/>
      <c r="N758" s="130"/>
      <c r="O758" s="608"/>
      <c r="P758" s="608"/>
      <c r="Q758" s="131"/>
      <c r="R758" s="124"/>
      <c r="S758" s="646"/>
      <c r="T758" s="646"/>
      <c r="U758" s="646"/>
      <c r="V758" s="646"/>
      <c r="W758" s="123"/>
      <c r="X758" s="132"/>
      <c r="Y758" s="335"/>
    </row>
    <row r="759" spans="1:25" ht="12.75">
      <c r="A759" s="85">
        <v>401</v>
      </c>
      <c r="B759" s="75" t="s">
        <v>81</v>
      </c>
      <c r="C759" s="33">
        <v>150</v>
      </c>
      <c r="D759" s="44">
        <v>180</v>
      </c>
      <c r="E759" s="31">
        <v>5.35</v>
      </c>
      <c r="F759" s="32">
        <v>6.42</v>
      </c>
      <c r="G759" s="31">
        <v>5.35</v>
      </c>
      <c r="H759" s="32">
        <v>6.42</v>
      </c>
      <c r="I759" s="31">
        <v>5.8</v>
      </c>
      <c r="J759" s="32">
        <v>6.96</v>
      </c>
      <c r="K759" s="607"/>
      <c r="L759" s="607"/>
      <c r="M759" s="31">
        <v>17.05</v>
      </c>
      <c r="N759" s="32">
        <v>20.46</v>
      </c>
      <c r="O759" s="607"/>
      <c r="P759" s="607"/>
      <c r="Q759" s="42">
        <v>120</v>
      </c>
      <c r="R759" s="43">
        <v>144</v>
      </c>
      <c r="S759" s="645"/>
      <c r="T759" s="645"/>
      <c r="U759" s="645"/>
      <c r="V759" s="645"/>
      <c r="W759" s="42">
        <v>0.2</v>
      </c>
      <c r="X759" s="43">
        <v>0.4</v>
      </c>
      <c r="Y759" s="335"/>
    </row>
    <row r="760" spans="1:25" ht="12.75">
      <c r="A760" s="79"/>
      <c r="B760" s="20" t="s">
        <v>249</v>
      </c>
      <c r="C760" s="64">
        <v>5</v>
      </c>
      <c r="D760" s="57">
        <v>10</v>
      </c>
      <c r="E760" s="31">
        <v>1.75</v>
      </c>
      <c r="F760" s="32">
        <v>3.5</v>
      </c>
      <c r="G760" s="31">
        <v>1.08</v>
      </c>
      <c r="H760" s="32">
        <v>1.6</v>
      </c>
      <c r="I760" s="31">
        <v>1.77</v>
      </c>
      <c r="J760" s="32">
        <v>3.54</v>
      </c>
      <c r="K760" s="607"/>
      <c r="L760" s="607"/>
      <c r="M760" s="31">
        <v>4.49</v>
      </c>
      <c r="N760" s="32">
        <v>7.49</v>
      </c>
      <c r="O760" s="607"/>
      <c r="P760" s="607"/>
      <c r="Q760" s="42">
        <v>21</v>
      </c>
      <c r="R760" s="43">
        <v>42</v>
      </c>
      <c r="S760" s="645"/>
      <c r="T760" s="645"/>
      <c r="U760" s="645"/>
      <c r="V760" s="645"/>
      <c r="W760" s="42"/>
      <c r="X760" s="43"/>
      <c r="Y760" s="335"/>
    </row>
    <row r="761" spans="1:25" ht="12.75">
      <c r="A761" s="79" t="s">
        <v>161</v>
      </c>
      <c r="B761" s="20" t="s">
        <v>156</v>
      </c>
      <c r="C761" s="64">
        <v>50</v>
      </c>
      <c r="D761" s="57">
        <v>60</v>
      </c>
      <c r="E761" s="31">
        <v>0.2</v>
      </c>
      <c r="F761" s="32">
        <v>0.24</v>
      </c>
      <c r="G761" s="31">
        <v>0</v>
      </c>
      <c r="H761" s="32">
        <v>0</v>
      </c>
      <c r="I761" s="31">
        <v>0.2</v>
      </c>
      <c r="J761" s="32">
        <v>0.24</v>
      </c>
      <c r="K761" s="607"/>
      <c r="L761" s="607"/>
      <c r="M761" s="31">
        <v>4.9</v>
      </c>
      <c r="N761" s="32">
        <v>5.88</v>
      </c>
      <c r="O761" s="607"/>
      <c r="P761" s="607"/>
      <c r="Q761" s="42">
        <v>24</v>
      </c>
      <c r="R761" s="43">
        <v>28</v>
      </c>
      <c r="S761" s="645"/>
      <c r="T761" s="645"/>
      <c r="U761" s="645"/>
      <c r="V761" s="645"/>
      <c r="W761" s="42">
        <v>5</v>
      </c>
      <c r="X761" s="43">
        <v>6</v>
      </c>
      <c r="Y761" s="335"/>
    </row>
    <row r="762" spans="1:25" ht="13.5" thickBot="1">
      <c r="A762" s="81"/>
      <c r="B762" s="144"/>
      <c r="C762" s="712" t="s">
        <v>6</v>
      </c>
      <c r="D762" s="695"/>
      <c r="E762" s="133">
        <f aca="true" t="shared" si="103" ref="E762:X762">SUM(E759:E761)</f>
        <v>7.3</v>
      </c>
      <c r="F762" s="134">
        <f t="shared" si="103"/>
        <v>10.16</v>
      </c>
      <c r="G762" s="496">
        <f t="shared" si="103"/>
        <v>6.43</v>
      </c>
      <c r="H762" s="126">
        <f t="shared" si="103"/>
        <v>8.02</v>
      </c>
      <c r="I762" s="133">
        <f t="shared" si="103"/>
        <v>7.7700000000000005</v>
      </c>
      <c r="J762" s="134">
        <f t="shared" si="103"/>
        <v>10.74</v>
      </c>
      <c r="K762" s="623"/>
      <c r="L762" s="623"/>
      <c r="M762" s="133">
        <f t="shared" si="103"/>
        <v>26.439999999999998</v>
      </c>
      <c r="N762" s="134">
        <f t="shared" si="103"/>
        <v>33.830000000000005</v>
      </c>
      <c r="O762" s="623"/>
      <c r="P762" s="623"/>
      <c r="Q762" s="133">
        <f t="shared" si="103"/>
        <v>165</v>
      </c>
      <c r="R762" s="134">
        <f t="shared" si="103"/>
        <v>214</v>
      </c>
      <c r="S762" s="623"/>
      <c r="T762" s="623"/>
      <c r="U762" s="623"/>
      <c r="V762" s="623"/>
      <c r="W762" s="133">
        <f t="shared" si="103"/>
        <v>5.2</v>
      </c>
      <c r="X762" s="134">
        <f t="shared" si="103"/>
        <v>6.4</v>
      </c>
      <c r="Y762" s="339">
        <f>AVERAGE(Q762:R762)</f>
        <v>189.5</v>
      </c>
    </row>
    <row r="763" spans="1:25" ht="15.75">
      <c r="A763" s="84"/>
      <c r="B763" s="181" t="s">
        <v>53</v>
      </c>
      <c r="C763" s="128"/>
      <c r="D763" s="129"/>
      <c r="E763" s="446"/>
      <c r="F763" s="130"/>
      <c r="G763" s="131"/>
      <c r="H763" s="130"/>
      <c r="I763" s="131"/>
      <c r="J763" s="130"/>
      <c r="K763" s="608"/>
      <c r="L763" s="608"/>
      <c r="M763" s="131"/>
      <c r="N763" s="130"/>
      <c r="O763" s="608"/>
      <c r="P763" s="608"/>
      <c r="Q763" s="131"/>
      <c r="R763" s="124"/>
      <c r="S763" s="646"/>
      <c r="T763" s="646"/>
      <c r="U763" s="646"/>
      <c r="V763" s="646"/>
      <c r="W763" s="123"/>
      <c r="X763" s="132"/>
      <c r="Y763" s="335"/>
    </row>
    <row r="764" spans="1:25" ht="12.75">
      <c r="A764" s="85"/>
      <c r="B764" s="146" t="s">
        <v>98</v>
      </c>
      <c r="C764" s="104" t="s">
        <v>106</v>
      </c>
      <c r="D764" s="305">
        <v>60</v>
      </c>
      <c r="E764" s="212">
        <v>2.5</v>
      </c>
      <c r="F764" s="216">
        <v>6</v>
      </c>
      <c r="G764" s="213">
        <v>2.5</v>
      </c>
      <c r="H764" s="214">
        <v>5.6</v>
      </c>
      <c r="I764" s="212">
        <v>2.3</v>
      </c>
      <c r="J764" s="216">
        <v>6.1</v>
      </c>
      <c r="K764" s="611"/>
      <c r="L764" s="611"/>
      <c r="M764" s="164">
        <v>0</v>
      </c>
      <c r="N764" s="165">
        <v>0.48</v>
      </c>
      <c r="O764" s="611"/>
      <c r="P764" s="611"/>
      <c r="Q764" s="276">
        <v>60</v>
      </c>
      <c r="R764" s="288">
        <v>100</v>
      </c>
      <c r="S764" s="276"/>
      <c r="T764" s="276"/>
      <c r="U764" s="276"/>
      <c r="V764" s="276"/>
      <c r="W764" s="166"/>
      <c r="X764" s="167"/>
      <c r="Y764" s="335"/>
    </row>
    <row r="765" spans="1:25" ht="25.5">
      <c r="A765" s="80" t="s">
        <v>104</v>
      </c>
      <c r="B765" s="146" t="s">
        <v>101</v>
      </c>
      <c r="C765" s="98">
        <v>40</v>
      </c>
      <c r="D765" s="99">
        <v>60</v>
      </c>
      <c r="E765" s="160">
        <v>0.5</v>
      </c>
      <c r="F765" s="161">
        <v>0.75</v>
      </c>
      <c r="G765" s="107"/>
      <c r="H765" s="250"/>
      <c r="I765" s="278">
        <v>2.2</v>
      </c>
      <c r="J765" s="279">
        <v>3.3</v>
      </c>
      <c r="K765" s="610"/>
      <c r="L765" s="610"/>
      <c r="M765" s="160">
        <v>1.76</v>
      </c>
      <c r="N765" s="161">
        <v>2.64</v>
      </c>
      <c r="O765" s="619"/>
      <c r="P765" s="619"/>
      <c r="Q765" s="162">
        <v>38</v>
      </c>
      <c r="R765" s="163">
        <v>57</v>
      </c>
      <c r="S765" s="536"/>
      <c r="T765" s="536"/>
      <c r="U765" s="536"/>
      <c r="V765" s="536"/>
      <c r="W765" s="111">
        <v>4.45</v>
      </c>
      <c r="X765" s="150">
        <v>6.68</v>
      </c>
      <c r="Y765" s="497"/>
    </row>
    <row r="766" spans="1:25" ht="25.5">
      <c r="A766" s="79">
        <v>155</v>
      </c>
      <c r="B766" s="96" t="s">
        <v>250</v>
      </c>
      <c r="C766" s="433" t="s">
        <v>131</v>
      </c>
      <c r="D766" s="498" t="s">
        <v>46</v>
      </c>
      <c r="E766" s="36">
        <v>2.77</v>
      </c>
      <c r="F766" s="37">
        <v>3.2</v>
      </c>
      <c r="G766" s="31">
        <v>2.6</v>
      </c>
      <c r="H766" s="32">
        <v>3</v>
      </c>
      <c r="I766" s="499">
        <v>7.95</v>
      </c>
      <c r="J766" s="37">
        <v>9.17</v>
      </c>
      <c r="K766" s="467"/>
      <c r="L766" s="467"/>
      <c r="M766" s="36">
        <v>10.27</v>
      </c>
      <c r="N766" s="37">
        <v>11.86</v>
      </c>
      <c r="O766" s="467"/>
      <c r="P766" s="467"/>
      <c r="Q766" s="36">
        <v>177</v>
      </c>
      <c r="R766" s="37">
        <v>204</v>
      </c>
      <c r="S766" s="467"/>
      <c r="T766" s="467"/>
      <c r="U766" s="467"/>
      <c r="V766" s="467"/>
      <c r="W766" s="42">
        <v>10.22</v>
      </c>
      <c r="X766" s="43">
        <v>11.79</v>
      </c>
      <c r="Y766" s="335"/>
    </row>
    <row r="767" spans="1:25" ht="12.75">
      <c r="A767" s="79">
        <v>1</v>
      </c>
      <c r="B767" s="74" t="s">
        <v>251</v>
      </c>
      <c r="C767" s="54" t="s">
        <v>78</v>
      </c>
      <c r="D767" s="55" t="s">
        <v>55</v>
      </c>
      <c r="E767" s="247">
        <v>2.35</v>
      </c>
      <c r="F767" s="253">
        <v>3.1</v>
      </c>
      <c r="G767" s="107">
        <v>0.065</v>
      </c>
      <c r="H767" s="250">
        <v>0.04</v>
      </c>
      <c r="I767" s="107">
        <v>3.32</v>
      </c>
      <c r="J767" s="250">
        <v>3.4</v>
      </c>
      <c r="K767" s="615"/>
      <c r="L767" s="615"/>
      <c r="M767" s="107">
        <v>14.84</v>
      </c>
      <c r="N767" s="250">
        <v>19.77</v>
      </c>
      <c r="O767" s="615"/>
      <c r="P767" s="615"/>
      <c r="Q767" s="111">
        <v>95</v>
      </c>
      <c r="R767" s="150">
        <v>115</v>
      </c>
      <c r="S767" s="647"/>
      <c r="T767" s="647"/>
      <c r="U767" s="647"/>
      <c r="V767" s="647"/>
      <c r="W767" s="49"/>
      <c r="X767" s="50"/>
      <c r="Y767" s="335"/>
    </row>
    <row r="768" spans="1:25" ht="12.75">
      <c r="A768" s="79">
        <v>392</v>
      </c>
      <c r="B768" s="74" t="s">
        <v>49</v>
      </c>
      <c r="C768" s="60">
        <v>170</v>
      </c>
      <c r="D768" s="61">
        <v>200</v>
      </c>
      <c r="E768" s="442">
        <v>0.04</v>
      </c>
      <c r="F768" s="37">
        <v>0.06</v>
      </c>
      <c r="G768" s="31"/>
      <c r="H768" s="32"/>
      <c r="I768" s="36">
        <v>0.02</v>
      </c>
      <c r="J768" s="37">
        <v>0.02</v>
      </c>
      <c r="K768" s="467"/>
      <c r="L768" s="467"/>
      <c r="M768" s="36">
        <v>6.99</v>
      </c>
      <c r="N768" s="37">
        <v>9.32</v>
      </c>
      <c r="O768" s="467"/>
      <c r="P768" s="467"/>
      <c r="Q768" s="36">
        <v>28</v>
      </c>
      <c r="R768" s="48">
        <v>37</v>
      </c>
      <c r="S768" s="467"/>
      <c r="T768" s="467"/>
      <c r="U768" s="467"/>
      <c r="V768" s="467"/>
      <c r="W768" s="42">
        <v>0.015</v>
      </c>
      <c r="X768" s="43">
        <v>0.02</v>
      </c>
      <c r="Y768" s="335"/>
    </row>
    <row r="769" spans="1:25" ht="13.5" thickBot="1">
      <c r="A769" s="81"/>
      <c r="B769" s="268"/>
      <c r="C769" s="749" t="s">
        <v>6</v>
      </c>
      <c r="D769" s="723"/>
      <c r="E769" s="139">
        <f aca="true" t="shared" si="104" ref="E769:X769">SUM(E764:E768)</f>
        <v>8.159999999999998</v>
      </c>
      <c r="F769" s="140">
        <f t="shared" si="104"/>
        <v>13.11</v>
      </c>
      <c r="G769" s="139">
        <f t="shared" si="104"/>
        <v>5.165</v>
      </c>
      <c r="H769" s="140">
        <f t="shared" si="104"/>
        <v>8.639999999999999</v>
      </c>
      <c r="I769" s="139">
        <f t="shared" si="104"/>
        <v>15.79</v>
      </c>
      <c r="J769" s="140">
        <f t="shared" si="104"/>
        <v>21.99</v>
      </c>
      <c r="K769" s="477"/>
      <c r="L769" s="477"/>
      <c r="M769" s="139">
        <f t="shared" si="104"/>
        <v>33.86</v>
      </c>
      <c r="N769" s="140">
        <f t="shared" si="104"/>
        <v>44.07</v>
      </c>
      <c r="O769" s="477"/>
      <c r="P769" s="477"/>
      <c r="Q769" s="125">
        <f t="shared" si="104"/>
        <v>398</v>
      </c>
      <c r="R769" s="126">
        <f t="shared" si="104"/>
        <v>513</v>
      </c>
      <c r="S769" s="609"/>
      <c r="T769" s="609"/>
      <c r="U769" s="609"/>
      <c r="V769" s="609"/>
      <c r="W769" s="139">
        <f t="shared" si="104"/>
        <v>14.685000000000002</v>
      </c>
      <c r="X769" s="140">
        <f t="shared" si="104"/>
        <v>18.49</v>
      </c>
      <c r="Y769" s="338">
        <f>AVERAGE(Q769:R769)</f>
        <v>455.5</v>
      </c>
    </row>
    <row r="770" spans="1:25" ht="13.5" thickBot="1">
      <c r="A770" s="135"/>
      <c r="B770" s="147"/>
      <c r="C770" s="750" t="s">
        <v>15</v>
      </c>
      <c r="D770" s="718"/>
      <c r="E770" s="136">
        <f aca="true" t="shared" si="105" ref="E770:X770">SUM(E746+E749+E757+E762+E769)</f>
        <v>40.85999999999999</v>
      </c>
      <c r="F770" s="137">
        <f t="shared" si="105"/>
        <v>56.8</v>
      </c>
      <c r="G770" s="136">
        <f>SUM(G746+G749+G757+G762+G769)</f>
        <v>25.314999999999998</v>
      </c>
      <c r="H770" s="137">
        <f t="shared" si="105"/>
        <v>34.199999999999996</v>
      </c>
      <c r="I770" s="136">
        <f t="shared" si="105"/>
        <v>44.03999999999999</v>
      </c>
      <c r="J770" s="137">
        <f t="shared" si="105"/>
        <v>59.89</v>
      </c>
      <c r="K770" s="613"/>
      <c r="L770" s="613"/>
      <c r="M770" s="136">
        <f t="shared" si="105"/>
        <v>203.11</v>
      </c>
      <c r="N770" s="137">
        <f t="shared" si="105"/>
        <v>264.65000000000003</v>
      </c>
      <c r="O770" s="613"/>
      <c r="P770" s="613"/>
      <c r="Q770" s="170">
        <f t="shared" si="105"/>
        <v>1406</v>
      </c>
      <c r="R770" s="171">
        <f>SUM(R746+R749+R757+R762+R769)</f>
        <v>1810</v>
      </c>
      <c r="S770" s="620"/>
      <c r="T770" s="620"/>
      <c r="U770" s="620"/>
      <c r="V770" s="620"/>
      <c r="W770" s="136">
        <f t="shared" si="105"/>
        <v>35.975</v>
      </c>
      <c r="X770" s="138">
        <f t="shared" si="105"/>
        <v>44.22</v>
      </c>
      <c r="Y770" s="338">
        <f>AVERAGE(Q770:R770)</f>
        <v>1608</v>
      </c>
    </row>
    <row r="771" spans="1:25" ht="13.5" thickBot="1">
      <c r="A771" s="686"/>
      <c r="B771" s="687"/>
      <c r="C771" s="687"/>
      <c r="D771" s="687"/>
      <c r="E771" s="687"/>
      <c r="F771" s="687"/>
      <c r="G771" s="687"/>
      <c r="H771" s="687"/>
      <c r="I771" s="687"/>
      <c r="J771" s="687"/>
      <c r="K771" s="687"/>
      <c r="L771" s="687"/>
      <c r="M771" s="687"/>
      <c r="N771" s="687"/>
      <c r="O771" s="687"/>
      <c r="P771" s="687"/>
      <c r="Q771" s="687"/>
      <c r="R771" s="687"/>
      <c r="S771" s="687"/>
      <c r="T771" s="687"/>
      <c r="U771" s="687"/>
      <c r="V771" s="687"/>
      <c r="W771" s="687"/>
      <c r="X771" s="688"/>
      <c r="Y771" s="335"/>
    </row>
    <row r="772" spans="1:25" ht="12.75">
      <c r="A772" s="86"/>
      <c r="B772" s="689" t="s">
        <v>26</v>
      </c>
      <c r="C772" s="690"/>
      <c r="D772" s="691"/>
      <c r="E772" s="87">
        <v>42</v>
      </c>
      <c r="F772" s="87">
        <v>54</v>
      </c>
      <c r="G772" s="87" t="e">
        <f>E772*#REF!/C773</f>
        <v>#REF!</v>
      </c>
      <c r="H772" s="87" t="e">
        <f>F772*#REF!/C773</f>
        <v>#REF!</v>
      </c>
      <c r="I772" s="87">
        <v>47</v>
      </c>
      <c r="J772" s="87">
        <v>60</v>
      </c>
      <c r="K772" s="87"/>
      <c r="L772" s="87"/>
      <c r="M772" s="87">
        <v>203</v>
      </c>
      <c r="N772" s="88">
        <v>261</v>
      </c>
      <c r="O772" s="88"/>
      <c r="P772" s="88"/>
      <c r="Q772" s="89">
        <v>1400</v>
      </c>
      <c r="R772" s="90">
        <v>1800</v>
      </c>
      <c r="S772" s="90"/>
      <c r="T772" s="90"/>
      <c r="U772" s="90"/>
      <c r="V772" s="90"/>
      <c r="W772" s="90">
        <v>45</v>
      </c>
      <c r="X772" s="91">
        <v>50</v>
      </c>
      <c r="Y772" s="335"/>
    </row>
    <row r="773" spans="1:25" ht="13.5" thickBot="1">
      <c r="A773" s="92"/>
      <c r="B773" s="93" t="s">
        <v>28</v>
      </c>
      <c r="C773" s="692">
        <v>100</v>
      </c>
      <c r="D773" s="693"/>
      <c r="E773" s="94">
        <f>E770*C773/E772-C773</f>
        <v>-2.7142857142857366</v>
      </c>
      <c r="F773" s="557">
        <f>F770*C773/F772-C773</f>
        <v>5.1851851851851904</v>
      </c>
      <c r="G773" s="557" t="e">
        <f>G770*C773/G772-C773</f>
        <v>#REF!</v>
      </c>
      <c r="H773" s="557" t="e">
        <f>H770*C773/H772-C773</f>
        <v>#REF!</v>
      </c>
      <c r="I773" s="557">
        <f>I770*C773/I772-C773</f>
        <v>-6.297872340425556</v>
      </c>
      <c r="J773" s="557">
        <f>J770*C773/J772-C773</f>
        <v>-0.18333333333333712</v>
      </c>
      <c r="K773" s="557"/>
      <c r="L773" s="557"/>
      <c r="M773" s="557">
        <f>M770*C773/M772-C773</f>
        <v>0.05418719211822065</v>
      </c>
      <c r="N773" s="558">
        <f>N770*C773/N772-C773</f>
        <v>1.3984674329501985</v>
      </c>
      <c r="O773" s="558"/>
      <c r="P773" s="558"/>
      <c r="Q773" s="557">
        <f>Q770*C773/Q772-C773</f>
        <v>0.4285714285714306</v>
      </c>
      <c r="R773" s="557">
        <f>R770*C773/R772-C773</f>
        <v>0.5555555555555571</v>
      </c>
      <c r="S773" s="557"/>
      <c r="T773" s="557"/>
      <c r="U773" s="557"/>
      <c r="V773" s="557"/>
      <c r="W773" s="557">
        <f>W770*C773/W772-C773</f>
        <v>-20.055555555555557</v>
      </c>
      <c r="X773" s="559">
        <f>X770*C773/X772-C773</f>
        <v>-11.560000000000002</v>
      </c>
      <c r="Y773" s="335"/>
    </row>
    <row r="787" spans="1:24" ht="15.75">
      <c r="A787" s="30"/>
      <c r="B787" s="5"/>
      <c r="C787" s="5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</row>
    <row r="788" spans="2:24" ht="16.5" thickBot="1">
      <c r="B788" s="5"/>
      <c r="C788" s="5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</row>
    <row r="789" spans="1:24" ht="77.25" thickBot="1">
      <c r="A789" s="83" t="s">
        <v>88</v>
      </c>
      <c r="B789" s="500" t="s">
        <v>22</v>
      </c>
      <c r="C789" s="725" t="s">
        <v>23</v>
      </c>
      <c r="D789" s="720"/>
      <c r="E789" s="719" t="s">
        <v>24</v>
      </c>
      <c r="F789" s="726"/>
      <c r="G789" s="726"/>
      <c r="H789" s="726"/>
      <c r="I789" s="726"/>
      <c r="J789" s="726"/>
      <c r="K789" s="726"/>
      <c r="L789" s="726"/>
      <c r="M789" s="726"/>
      <c r="N789" s="704"/>
      <c r="O789" s="378"/>
      <c r="P789" s="378"/>
      <c r="Q789" s="696" t="s">
        <v>25</v>
      </c>
      <c r="R789" s="697"/>
      <c r="S789" s="650"/>
      <c r="T789" s="650"/>
      <c r="U789" s="650"/>
      <c r="V789" s="650"/>
      <c r="W789" s="727" t="s">
        <v>50</v>
      </c>
      <c r="X789" s="728"/>
    </row>
    <row r="790" spans="1:24" ht="13.5" thickBot="1">
      <c r="A790" s="674" t="s">
        <v>252</v>
      </c>
      <c r="B790" s="675"/>
      <c r="C790" s="746"/>
      <c r="D790" s="722"/>
      <c r="E790" s="748" t="s">
        <v>8</v>
      </c>
      <c r="F790" s="734"/>
      <c r="G790" s="734"/>
      <c r="H790" s="735"/>
      <c r="I790" s="736" t="s">
        <v>9</v>
      </c>
      <c r="J790" s="737"/>
      <c r="K790" s="604"/>
      <c r="L790" s="604"/>
      <c r="M790" s="736" t="s">
        <v>10</v>
      </c>
      <c r="N790" s="737"/>
      <c r="O790" s="641"/>
      <c r="P790" s="641"/>
      <c r="Q790" s="698"/>
      <c r="R790" s="688"/>
      <c r="S790" s="382"/>
      <c r="T790" s="382"/>
      <c r="U790" s="382"/>
      <c r="V790" s="382"/>
      <c r="W790" s="729"/>
      <c r="X790" s="730"/>
    </row>
    <row r="791" spans="1:24" ht="13.5" thickBot="1">
      <c r="A791" s="676"/>
      <c r="B791" s="677"/>
      <c r="C791" s="747"/>
      <c r="D791" s="724"/>
      <c r="E791" s="745" t="s">
        <v>29</v>
      </c>
      <c r="F791" s="704"/>
      <c r="G791" s="705" t="s">
        <v>30</v>
      </c>
      <c r="H791" s="706"/>
      <c r="I791" s="738"/>
      <c r="J791" s="706"/>
      <c r="K791" s="614"/>
      <c r="L791" s="614"/>
      <c r="M791" s="739"/>
      <c r="N791" s="740"/>
      <c r="O791" s="641"/>
      <c r="P791" s="641"/>
      <c r="Q791" s="699"/>
      <c r="R791" s="700"/>
      <c r="S791" s="537"/>
      <c r="T791" s="537"/>
      <c r="U791" s="537"/>
      <c r="V791" s="537"/>
      <c r="W791" s="731"/>
      <c r="X791" s="732"/>
    </row>
    <row r="792" spans="1:24" ht="16.5" thickBot="1">
      <c r="A792" s="77"/>
      <c r="B792" s="283" t="s">
        <v>0</v>
      </c>
      <c r="C792" s="70" t="s">
        <v>86</v>
      </c>
      <c r="D792" s="71" t="s">
        <v>87</v>
      </c>
      <c r="E792" s="72" t="s">
        <v>86</v>
      </c>
      <c r="F792" s="501" t="s">
        <v>87</v>
      </c>
      <c r="G792" s="70" t="s">
        <v>86</v>
      </c>
      <c r="H792" s="71" t="s">
        <v>87</v>
      </c>
      <c r="I792" s="72" t="s">
        <v>86</v>
      </c>
      <c r="J792" s="501" t="s">
        <v>87</v>
      </c>
      <c r="K792" s="605"/>
      <c r="L792" s="605"/>
      <c r="M792" s="70" t="s">
        <v>86</v>
      </c>
      <c r="N792" s="71" t="s">
        <v>87</v>
      </c>
      <c r="O792" s="605"/>
      <c r="P792" s="605"/>
      <c r="Q792" s="72" t="s">
        <v>86</v>
      </c>
      <c r="R792" s="71" t="s">
        <v>87</v>
      </c>
      <c r="S792" s="605"/>
      <c r="T792" s="605"/>
      <c r="U792" s="605"/>
      <c r="V792" s="605"/>
      <c r="W792" s="72" t="s">
        <v>86</v>
      </c>
      <c r="X792" s="71" t="s">
        <v>87</v>
      </c>
    </row>
    <row r="793" spans="1:24" ht="12.75">
      <c r="A793" s="325"/>
      <c r="B793" s="20" t="s">
        <v>143</v>
      </c>
      <c r="C793" s="58">
        <v>30</v>
      </c>
      <c r="D793" s="59">
        <v>40</v>
      </c>
      <c r="E793" s="109">
        <v>0.24</v>
      </c>
      <c r="F793" s="250">
        <v>0.32</v>
      </c>
      <c r="G793" s="247"/>
      <c r="H793" s="253"/>
      <c r="I793" s="109">
        <v>0.03</v>
      </c>
      <c r="J793" s="250">
        <v>0.04</v>
      </c>
      <c r="K793" s="615"/>
      <c r="L793" s="615"/>
      <c r="M793" s="109">
        <v>0.75</v>
      </c>
      <c r="N793" s="253">
        <v>1</v>
      </c>
      <c r="O793" s="638"/>
      <c r="P793" s="638"/>
      <c r="Q793" s="148">
        <v>4</v>
      </c>
      <c r="R793" s="149">
        <v>7</v>
      </c>
      <c r="S793" s="648"/>
      <c r="T793" s="648"/>
      <c r="U793" s="648"/>
      <c r="V793" s="648"/>
      <c r="W793" s="196">
        <v>0.8</v>
      </c>
      <c r="X793" s="150">
        <v>1.2</v>
      </c>
    </row>
    <row r="794" spans="1:25" ht="25.5">
      <c r="A794" s="502" t="s">
        <v>253</v>
      </c>
      <c r="B794" s="503" t="s">
        <v>254</v>
      </c>
      <c r="C794" s="504" t="s">
        <v>20</v>
      </c>
      <c r="D794" s="369" t="s">
        <v>46</v>
      </c>
      <c r="E794" s="370">
        <v>10.28</v>
      </c>
      <c r="F794" s="371">
        <v>12.85</v>
      </c>
      <c r="G794" s="191">
        <v>10</v>
      </c>
      <c r="H794" s="214">
        <v>12.21</v>
      </c>
      <c r="I794" s="370">
        <v>10.9</v>
      </c>
      <c r="J794" s="371">
        <v>12.35</v>
      </c>
      <c r="K794" s="628"/>
      <c r="L794" s="628"/>
      <c r="M794" s="372">
        <v>23.77</v>
      </c>
      <c r="N794" s="373">
        <v>29.71</v>
      </c>
      <c r="O794" s="628"/>
      <c r="P794" s="628"/>
      <c r="Q794" s="370">
        <v>180</v>
      </c>
      <c r="R794" s="373">
        <v>225</v>
      </c>
      <c r="S794" s="628"/>
      <c r="T794" s="628"/>
      <c r="U794" s="628"/>
      <c r="V794" s="628"/>
      <c r="W794" s="490">
        <v>1.59</v>
      </c>
      <c r="X794" s="214">
        <v>1.99</v>
      </c>
      <c r="Y794" s="335"/>
    </row>
    <row r="795" spans="1:25" ht="12.75">
      <c r="A795" s="79">
        <v>701</v>
      </c>
      <c r="B795" s="75" t="s">
        <v>33</v>
      </c>
      <c r="C795" s="68">
        <v>25</v>
      </c>
      <c r="D795" s="69">
        <v>30</v>
      </c>
      <c r="E795" s="31">
        <v>1.9</v>
      </c>
      <c r="F795" s="32">
        <v>2.28</v>
      </c>
      <c r="G795" s="31">
        <v>0.04</v>
      </c>
      <c r="H795" s="32">
        <v>0.04</v>
      </c>
      <c r="I795" s="31">
        <v>0.23</v>
      </c>
      <c r="J795" s="32">
        <v>0.27</v>
      </c>
      <c r="K795" s="607"/>
      <c r="L795" s="607"/>
      <c r="M795" s="31">
        <v>11.68</v>
      </c>
      <c r="N795" s="32">
        <v>14.01</v>
      </c>
      <c r="O795" s="607"/>
      <c r="P795" s="607"/>
      <c r="Q795" s="42">
        <v>53</v>
      </c>
      <c r="R795" s="43">
        <v>64</v>
      </c>
      <c r="S795" s="645"/>
      <c r="T795" s="645"/>
      <c r="U795" s="645"/>
      <c r="V795" s="645"/>
      <c r="W795" s="505"/>
      <c r="X795" s="50"/>
      <c r="Y795" s="335"/>
    </row>
    <row r="796" spans="1:25" ht="12.75">
      <c r="A796" s="79">
        <v>395</v>
      </c>
      <c r="B796" s="20" t="s">
        <v>13</v>
      </c>
      <c r="C796" s="64">
        <v>170</v>
      </c>
      <c r="D796" s="57">
        <v>200</v>
      </c>
      <c r="E796" s="15">
        <v>3.94</v>
      </c>
      <c r="F796" s="205">
        <v>4.64</v>
      </c>
      <c r="G796" s="31">
        <v>3.27</v>
      </c>
      <c r="H796" s="32">
        <v>3.27</v>
      </c>
      <c r="I796" s="15">
        <v>4.35</v>
      </c>
      <c r="J796" s="205">
        <v>5.12</v>
      </c>
      <c r="K796" s="607"/>
      <c r="L796" s="607"/>
      <c r="M796" s="31">
        <v>14.67</v>
      </c>
      <c r="N796" s="32">
        <v>17.26</v>
      </c>
      <c r="O796" s="607"/>
      <c r="P796" s="607"/>
      <c r="Q796" s="193">
        <v>91</v>
      </c>
      <c r="R796" s="43">
        <v>107</v>
      </c>
      <c r="S796" s="645"/>
      <c r="T796" s="645"/>
      <c r="U796" s="645"/>
      <c r="V796" s="645"/>
      <c r="W796" s="193">
        <v>0.6</v>
      </c>
      <c r="X796" s="43">
        <v>0.6</v>
      </c>
      <c r="Y796" s="335"/>
    </row>
    <row r="797" spans="1:25" ht="13.5" thickBot="1">
      <c r="A797" s="81"/>
      <c r="B797" s="144"/>
      <c r="C797" s="712" t="s">
        <v>6</v>
      </c>
      <c r="D797" s="695"/>
      <c r="E797" s="151">
        <f aca="true" t="shared" si="106" ref="E797:Q797">SUM(E793:E796)</f>
        <v>16.36</v>
      </c>
      <c r="F797" s="285">
        <f t="shared" si="106"/>
        <v>20.09</v>
      </c>
      <c r="G797" s="151">
        <f t="shared" si="106"/>
        <v>13.309999999999999</v>
      </c>
      <c r="H797" s="285">
        <f t="shared" si="106"/>
        <v>15.52</v>
      </c>
      <c r="I797" s="151">
        <f t="shared" si="106"/>
        <v>15.51</v>
      </c>
      <c r="J797" s="285">
        <f t="shared" si="106"/>
        <v>17.779999999999998</v>
      </c>
      <c r="K797" s="617"/>
      <c r="L797" s="617"/>
      <c r="M797" s="151">
        <f t="shared" si="106"/>
        <v>50.870000000000005</v>
      </c>
      <c r="N797" s="285">
        <f t="shared" si="106"/>
        <v>61.980000000000004</v>
      </c>
      <c r="O797" s="617"/>
      <c r="P797" s="617"/>
      <c r="Q797" s="151">
        <f t="shared" si="106"/>
        <v>328</v>
      </c>
      <c r="R797" s="285">
        <f>SUM(R793:R796)</f>
        <v>403</v>
      </c>
      <c r="S797" s="617"/>
      <c r="T797" s="617"/>
      <c r="U797" s="617"/>
      <c r="V797" s="617"/>
      <c r="W797" s="151">
        <f>SUM(W793:W796)</f>
        <v>2.99</v>
      </c>
      <c r="X797" s="285">
        <f>SUM(X793:X796)</f>
        <v>3.79</v>
      </c>
      <c r="Y797" s="336">
        <f>AVERAGE(Q797:R797)</f>
        <v>365.5</v>
      </c>
    </row>
    <row r="798" spans="1:25" ht="15.75">
      <c r="A798" s="84"/>
      <c r="B798" s="181" t="s">
        <v>1</v>
      </c>
      <c r="C798" s="128"/>
      <c r="D798" s="129"/>
      <c r="E798" s="295"/>
      <c r="F798" s="210" t="s">
        <v>7</v>
      </c>
      <c r="G798" s="156"/>
      <c r="H798" s="155"/>
      <c r="I798" s="207"/>
      <c r="J798" s="210"/>
      <c r="K798" s="618"/>
      <c r="L798" s="618"/>
      <c r="M798" s="156"/>
      <c r="N798" s="155" t="s">
        <v>7</v>
      </c>
      <c r="O798" s="618"/>
      <c r="P798" s="618"/>
      <c r="Q798" s="207"/>
      <c r="R798" s="243"/>
      <c r="S798" s="654"/>
      <c r="T798" s="654"/>
      <c r="U798" s="654"/>
      <c r="V798" s="654"/>
      <c r="W798" s="295"/>
      <c r="X798" s="158"/>
      <c r="Y798" s="335"/>
    </row>
    <row r="799" spans="1:25" ht="12.75">
      <c r="A799" s="79" t="s">
        <v>161</v>
      </c>
      <c r="B799" s="75" t="s">
        <v>147</v>
      </c>
      <c r="C799" s="104">
        <v>100</v>
      </c>
      <c r="D799" s="57">
        <v>90</v>
      </c>
      <c r="E799" s="107">
        <v>0.5</v>
      </c>
      <c r="F799" s="201">
        <v>0.45</v>
      </c>
      <c r="G799" s="107"/>
      <c r="H799" s="108"/>
      <c r="I799" s="107">
        <v>0.5</v>
      </c>
      <c r="J799" s="108">
        <v>0.45</v>
      </c>
      <c r="K799" s="261"/>
      <c r="L799" s="261"/>
      <c r="M799" s="107">
        <v>16.63</v>
      </c>
      <c r="N799" s="201">
        <v>14.97</v>
      </c>
      <c r="O799" s="201"/>
      <c r="P799" s="201"/>
      <c r="Q799" s="111">
        <v>66</v>
      </c>
      <c r="R799" s="150">
        <v>59</v>
      </c>
      <c r="S799" s="647"/>
      <c r="T799" s="647"/>
      <c r="U799" s="647"/>
      <c r="V799" s="647"/>
      <c r="W799" s="111">
        <v>60</v>
      </c>
      <c r="X799" s="150">
        <v>54</v>
      </c>
      <c r="Y799" s="335"/>
    </row>
    <row r="800" spans="1:25" ht="13.5" thickBot="1">
      <c r="A800" s="81"/>
      <c r="B800" s="144"/>
      <c r="C800" s="712" t="s">
        <v>6</v>
      </c>
      <c r="D800" s="695"/>
      <c r="E800" s="506">
        <f>SUM(E799:E799)</f>
        <v>0.5</v>
      </c>
      <c r="F800" s="266">
        <f>SUM(F799:F799)</f>
        <v>0.45</v>
      </c>
      <c r="G800" s="151"/>
      <c r="H800" s="152"/>
      <c r="I800" s="506">
        <f>SUM(I799:I799)</f>
        <v>0.5</v>
      </c>
      <c r="J800" s="266">
        <f>SUM(J799:J799)</f>
        <v>0.45</v>
      </c>
      <c r="K800" s="316"/>
      <c r="L800" s="316"/>
      <c r="M800" s="507">
        <f>SUM(M799:M799)</f>
        <v>16.63</v>
      </c>
      <c r="N800" s="508">
        <f>SUM(N799:N799)</f>
        <v>14.97</v>
      </c>
      <c r="O800" s="506"/>
      <c r="P800" s="506"/>
      <c r="Q800" s="506">
        <f>SUM(Q799:Q799)</f>
        <v>66</v>
      </c>
      <c r="R800" s="508">
        <f>SUM(R799:R799)</f>
        <v>59</v>
      </c>
      <c r="S800" s="506"/>
      <c r="T800" s="506"/>
      <c r="U800" s="506"/>
      <c r="V800" s="506"/>
      <c r="W800" s="506">
        <f>SUM(W799:W799)</f>
        <v>60</v>
      </c>
      <c r="X800" s="508">
        <f>SUM(X799:X799)</f>
        <v>54</v>
      </c>
      <c r="Y800" s="336">
        <f>AVERAGE(Q800:R800)</f>
        <v>62.5</v>
      </c>
    </row>
    <row r="801" spans="1:25" ht="15.75">
      <c r="A801" s="84"/>
      <c r="B801" s="181" t="s">
        <v>2</v>
      </c>
      <c r="C801" s="128"/>
      <c r="D801" s="129"/>
      <c r="E801" s="295"/>
      <c r="F801" s="210"/>
      <c r="G801" s="156"/>
      <c r="H801" s="155"/>
      <c r="I801" s="207"/>
      <c r="J801" s="210"/>
      <c r="K801" s="618"/>
      <c r="L801" s="618"/>
      <c r="M801" s="156"/>
      <c r="N801" s="155"/>
      <c r="O801" s="618"/>
      <c r="P801" s="618"/>
      <c r="Q801" s="207"/>
      <c r="R801" s="149"/>
      <c r="S801" s="513"/>
      <c r="T801" s="513"/>
      <c r="U801" s="513"/>
      <c r="V801" s="513"/>
      <c r="W801" s="208"/>
      <c r="X801" s="158"/>
      <c r="Y801" s="335"/>
    </row>
    <row r="802" spans="1:25" ht="12.75">
      <c r="A802" s="325">
        <v>10</v>
      </c>
      <c r="B802" s="20" t="s">
        <v>127</v>
      </c>
      <c r="C802" s="98">
        <v>30</v>
      </c>
      <c r="D802" s="106">
        <v>40</v>
      </c>
      <c r="E802" s="247">
        <v>0.24</v>
      </c>
      <c r="F802" s="253">
        <v>0.36</v>
      </c>
      <c r="G802" s="175"/>
      <c r="H802" s="176"/>
      <c r="I802" s="247">
        <v>0.08</v>
      </c>
      <c r="J802" s="253">
        <v>0.12</v>
      </c>
      <c r="K802" s="615"/>
      <c r="L802" s="615"/>
      <c r="M802" s="107">
        <v>1.68</v>
      </c>
      <c r="N802" s="250">
        <v>2.52</v>
      </c>
      <c r="O802" s="615"/>
      <c r="P802" s="615"/>
      <c r="Q802" s="196">
        <v>8</v>
      </c>
      <c r="R802" s="150">
        <v>12</v>
      </c>
      <c r="S802" s="647"/>
      <c r="T802" s="647"/>
      <c r="U802" s="647"/>
      <c r="V802" s="647"/>
      <c r="W802" s="196">
        <v>4.16</v>
      </c>
      <c r="X802" s="150">
        <v>6.24</v>
      </c>
      <c r="Y802" s="335"/>
    </row>
    <row r="803" spans="1:25" ht="25.5">
      <c r="A803" s="79">
        <v>67</v>
      </c>
      <c r="B803" s="146" t="s">
        <v>255</v>
      </c>
      <c r="C803" s="58">
        <v>150</v>
      </c>
      <c r="D803" s="59">
        <v>200</v>
      </c>
      <c r="E803" s="257">
        <v>2.02</v>
      </c>
      <c r="F803" s="260">
        <v>2.69</v>
      </c>
      <c r="G803" s="109">
        <v>1.98</v>
      </c>
      <c r="H803" s="250">
        <v>2.38</v>
      </c>
      <c r="I803" s="257">
        <v>3.26</v>
      </c>
      <c r="J803" s="260">
        <v>4.34</v>
      </c>
      <c r="K803" s="624"/>
      <c r="L803" s="624"/>
      <c r="M803" s="175">
        <v>4.87</v>
      </c>
      <c r="N803" s="176">
        <v>6.49</v>
      </c>
      <c r="O803" s="624"/>
      <c r="P803" s="624"/>
      <c r="Q803" s="509">
        <v>72</v>
      </c>
      <c r="R803" s="159">
        <v>96</v>
      </c>
      <c r="S803" s="652"/>
      <c r="T803" s="652"/>
      <c r="U803" s="652"/>
      <c r="V803" s="652"/>
      <c r="W803" s="196">
        <v>11.09</v>
      </c>
      <c r="X803" s="150">
        <v>14.79</v>
      </c>
      <c r="Y803" s="335"/>
    </row>
    <row r="804" spans="1:25" ht="25.5">
      <c r="A804" s="79">
        <v>307</v>
      </c>
      <c r="B804" s="221" t="s">
        <v>256</v>
      </c>
      <c r="C804" s="58" t="s">
        <v>19</v>
      </c>
      <c r="D804" s="59" t="s">
        <v>44</v>
      </c>
      <c r="E804" s="14">
        <v>5.41</v>
      </c>
      <c r="F804" s="225">
        <v>7.57</v>
      </c>
      <c r="G804" s="109">
        <v>5.26</v>
      </c>
      <c r="H804" s="250">
        <v>7.36</v>
      </c>
      <c r="I804" s="14">
        <v>5.87</v>
      </c>
      <c r="J804" s="225">
        <v>8.22</v>
      </c>
      <c r="K804" s="293"/>
      <c r="L804" s="293"/>
      <c r="M804" s="40">
        <v>6.22</v>
      </c>
      <c r="N804" s="41">
        <v>8.71</v>
      </c>
      <c r="O804" s="293"/>
      <c r="P804" s="293"/>
      <c r="Q804" s="14">
        <v>108</v>
      </c>
      <c r="R804" s="41">
        <v>151</v>
      </c>
      <c r="S804" s="293"/>
      <c r="T804" s="293"/>
      <c r="U804" s="293"/>
      <c r="V804" s="293"/>
      <c r="W804" s="196"/>
      <c r="X804" s="150"/>
      <c r="Y804" s="335"/>
    </row>
    <row r="805" spans="1:25" ht="12.75">
      <c r="A805" s="79">
        <v>321</v>
      </c>
      <c r="B805" s="310" t="s">
        <v>134</v>
      </c>
      <c r="C805" s="58">
        <v>110</v>
      </c>
      <c r="D805" s="59">
        <v>130</v>
      </c>
      <c r="E805" s="194">
        <v>2.1</v>
      </c>
      <c r="F805" s="250">
        <v>2.48</v>
      </c>
      <c r="G805" s="247">
        <v>0.6</v>
      </c>
      <c r="H805" s="253">
        <v>0.8</v>
      </c>
      <c r="I805" s="194">
        <v>3.2</v>
      </c>
      <c r="J805" s="250">
        <v>3.78</v>
      </c>
      <c r="K805" s="622"/>
      <c r="L805" s="622"/>
      <c r="M805" s="194">
        <v>14.99</v>
      </c>
      <c r="N805" s="253">
        <v>17.72</v>
      </c>
      <c r="O805" s="622"/>
      <c r="P805" s="622"/>
      <c r="Q805" s="265">
        <v>100</v>
      </c>
      <c r="R805" s="150">
        <v>120</v>
      </c>
      <c r="S805" s="647"/>
      <c r="T805" s="647"/>
      <c r="U805" s="647"/>
      <c r="V805" s="647"/>
      <c r="W805" s="196">
        <v>12.07</v>
      </c>
      <c r="X805" s="301">
        <v>15.7</v>
      </c>
      <c r="Y805" s="335"/>
    </row>
    <row r="806" spans="1:25" ht="12.75">
      <c r="A806" s="79">
        <v>376</v>
      </c>
      <c r="B806" s="146" t="s">
        <v>257</v>
      </c>
      <c r="C806" s="64">
        <v>150</v>
      </c>
      <c r="D806" s="44">
        <v>200</v>
      </c>
      <c r="E806" s="247">
        <v>0.33</v>
      </c>
      <c r="F806" s="253">
        <v>0.59</v>
      </c>
      <c r="G806" s="109"/>
      <c r="H806" s="250"/>
      <c r="I806" s="247">
        <v>0.02</v>
      </c>
      <c r="J806" s="253">
        <v>0.04</v>
      </c>
      <c r="K806" s="615"/>
      <c r="L806" s="615"/>
      <c r="M806" s="109">
        <v>20.82</v>
      </c>
      <c r="N806" s="250">
        <v>35.01</v>
      </c>
      <c r="O806" s="615"/>
      <c r="P806" s="615"/>
      <c r="Q806" s="196">
        <v>85</v>
      </c>
      <c r="R806" s="150">
        <v>150</v>
      </c>
      <c r="S806" s="647"/>
      <c r="T806" s="647"/>
      <c r="U806" s="647"/>
      <c r="V806" s="647"/>
      <c r="W806" s="196">
        <v>0.3</v>
      </c>
      <c r="X806" s="150">
        <v>0.4</v>
      </c>
      <c r="Y806" s="335"/>
    </row>
    <row r="807" spans="1:25" ht="12.75">
      <c r="A807" s="79">
        <v>700</v>
      </c>
      <c r="B807" s="20" t="s">
        <v>14</v>
      </c>
      <c r="C807" s="472">
        <v>40</v>
      </c>
      <c r="D807" s="63">
        <v>50</v>
      </c>
      <c r="E807" s="212">
        <v>3.08</v>
      </c>
      <c r="F807" s="216">
        <v>4</v>
      </c>
      <c r="G807" s="164"/>
      <c r="H807" s="165"/>
      <c r="I807" s="212">
        <v>0.53</v>
      </c>
      <c r="J807" s="216">
        <v>0.66</v>
      </c>
      <c r="K807" s="611"/>
      <c r="L807" s="611"/>
      <c r="M807" s="164">
        <v>15.08</v>
      </c>
      <c r="N807" s="165">
        <v>18.85</v>
      </c>
      <c r="O807" s="611"/>
      <c r="P807" s="611"/>
      <c r="Q807" s="276">
        <v>80</v>
      </c>
      <c r="R807" s="167">
        <v>100</v>
      </c>
      <c r="S807" s="648"/>
      <c r="T807" s="648"/>
      <c r="U807" s="648"/>
      <c r="V807" s="648"/>
      <c r="W807" s="510"/>
      <c r="X807" s="173"/>
      <c r="Y807" s="335"/>
    </row>
    <row r="808" spans="1:25" ht="13.5" thickBot="1">
      <c r="A808" s="81"/>
      <c r="B808" s="144"/>
      <c r="C808" s="712" t="s">
        <v>6</v>
      </c>
      <c r="D808" s="695"/>
      <c r="E808" s="202">
        <f aca="true" t="shared" si="107" ref="E808:X808">SUM(E802:E807)</f>
        <v>13.18</v>
      </c>
      <c r="F808" s="206">
        <f t="shared" si="107"/>
        <v>17.69</v>
      </c>
      <c r="G808" s="151">
        <f t="shared" si="107"/>
        <v>7.84</v>
      </c>
      <c r="H808" s="152">
        <f t="shared" si="107"/>
        <v>10.540000000000001</v>
      </c>
      <c r="I808" s="202">
        <f t="shared" si="107"/>
        <v>12.959999999999999</v>
      </c>
      <c r="J808" s="206">
        <f t="shared" si="107"/>
        <v>17.16</v>
      </c>
      <c r="K808" s="617"/>
      <c r="L808" s="617"/>
      <c r="M808" s="151">
        <f t="shared" si="107"/>
        <v>63.66</v>
      </c>
      <c r="N808" s="152">
        <f t="shared" si="107"/>
        <v>89.29999999999998</v>
      </c>
      <c r="O808" s="617"/>
      <c r="P808" s="617"/>
      <c r="Q808" s="202">
        <f t="shared" si="107"/>
        <v>453</v>
      </c>
      <c r="R808" s="152">
        <f t="shared" si="107"/>
        <v>629</v>
      </c>
      <c r="S808" s="617"/>
      <c r="T808" s="617"/>
      <c r="U808" s="617"/>
      <c r="V808" s="617"/>
      <c r="W808" s="202">
        <f t="shared" si="107"/>
        <v>27.62</v>
      </c>
      <c r="X808" s="152">
        <f t="shared" si="107"/>
        <v>37.13</v>
      </c>
      <c r="Y808" s="336">
        <f>AVERAGE(Q808:R808)</f>
        <v>541</v>
      </c>
    </row>
    <row r="809" spans="1:25" ht="15.75">
      <c r="A809" s="84"/>
      <c r="B809" s="181" t="s">
        <v>54</v>
      </c>
      <c r="C809" s="128"/>
      <c r="D809" s="129"/>
      <c r="E809" s="295"/>
      <c r="F809" s="210"/>
      <c r="G809" s="156"/>
      <c r="H809" s="155"/>
      <c r="I809" s="207"/>
      <c r="J809" s="210"/>
      <c r="K809" s="618"/>
      <c r="L809" s="618"/>
      <c r="M809" s="156"/>
      <c r="N809" s="155"/>
      <c r="O809" s="618"/>
      <c r="P809" s="618"/>
      <c r="Q809" s="207"/>
      <c r="R809" s="149"/>
      <c r="S809" s="513"/>
      <c r="T809" s="513"/>
      <c r="U809" s="513"/>
      <c r="V809" s="513"/>
      <c r="W809" s="208"/>
      <c r="X809" s="158"/>
      <c r="Y809" s="335"/>
    </row>
    <row r="810" spans="1:25" ht="12.75">
      <c r="A810" s="79">
        <v>401</v>
      </c>
      <c r="B810" s="20" t="s">
        <v>39</v>
      </c>
      <c r="C810" s="64">
        <v>150</v>
      </c>
      <c r="D810" s="57">
        <v>180</v>
      </c>
      <c r="E810" s="212">
        <v>4.35</v>
      </c>
      <c r="F810" s="216">
        <v>5.8</v>
      </c>
      <c r="G810" s="107">
        <v>4.35</v>
      </c>
      <c r="H810" s="165">
        <v>5.8</v>
      </c>
      <c r="I810" s="212">
        <v>3.75</v>
      </c>
      <c r="J810" s="216">
        <v>5</v>
      </c>
      <c r="K810" s="611"/>
      <c r="L810" s="611"/>
      <c r="M810" s="164">
        <v>6</v>
      </c>
      <c r="N810" s="165">
        <v>8</v>
      </c>
      <c r="O810" s="611"/>
      <c r="P810" s="611"/>
      <c r="Q810" s="276">
        <v>75</v>
      </c>
      <c r="R810" s="167">
        <v>100</v>
      </c>
      <c r="S810" s="648"/>
      <c r="T810" s="648"/>
      <c r="U810" s="648"/>
      <c r="V810" s="648"/>
      <c r="W810" s="196">
        <v>1.05</v>
      </c>
      <c r="X810" s="250">
        <v>1.4</v>
      </c>
      <c r="Y810" s="335"/>
    </row>
    <row r="811" spans="1:25" ht="12.75">
      <c r="A811" s="79" t="s">
        <v>258</v>
      </c>
      <c r="B811" s="85" t="s">
        <v>259</v>
      </c>
      <c r="C811" s="102">
        <v>50</v>
      </c>
      <c r="D811" s="103">
        <v>60</v>
      </c>
      <c r="E811" s="107">
        <v>2.95</v>
      </c>
      <c r="F811" s="168">
        <v>3.54</v>
      </c>
      <c r="G811" s="169">
        <v>0.13</v>
      </c>
      <c r="H811" s="168">
        <v>0.04</v>
      </c>
      <c r="I811" s="107">
        <v>4.32</v>
      </c>
      <c r="J811" s="250">
        <v>5.18</v>
      </c>
      <c r="K811" s="615"/>
      <c r="L811" s="615"/>
      <c r="M811" s="107">
        <v>15.75</v>
      </c>
      <c r="N811" s="250">
        <v>18.9</v>
      </c>
      <c r="O811" s="615"/>
      <c r="P811" s="615"/>
      <c r="Q811" s="111">
        <v>121</v>
      </c>
      <c r="R811" s="150">
        <v>145</v>
      </c>
      <c r="S811" s="647"/>
      <c r="T811" s="647"/>
      <c r="U811" s="647"/>
      <c r="V811" s="647"/>
      <c r="W811" s="196">
        <v>1.03</v>
      </c>
      <c r="X811" s="150">
        <v>1.24</v>
      </c>
      <c r="Y811" s="335"/>
    </row>
    <row r="812" spans="1:25" ht="13.5" thickBot="1">
      <c r="A812" s="81"/>
      <c r="B812" s="144"/>
      <c r="C812" s="712" t="s">
        <v>6</v>
      </c>
      <c r="D812" s="695"/>
      <c r="E812" s="511">
        <f aca="true" t="shared" si="108" ref="E812:X812">SUM(E810:E811)</f>
        <v>7.3</v>
      </c>
      <c r="F812" s="512">
        <f t="shared" si="108"/>
        <v>9.34</v>
      </c>
      <c r="G812" s="272">
        <f t="shared" si="108"/>
        <v>4.4799999999999995</v>
      </c>
      <c r="H812" s="273">
        <f t="shared" si="108"/>
        <v>5.84</v>
      </c>
      <c r="I812" s="511">
        <f t="shared" si="108"/>
        <v>8.07</v>
      </c>
      <c r="J812" s="512">
        <f t="shared" si="108"/>
        <v>10.18</v>
      </c>
      <c r="K812" s="630"/>
      <c r="L812" s="630"/>
      <c r="M812" s="272">
        <f t="shared" si="108"/>
        <v>21.75</v>
      </c>
      <c r="N812" s="273">
        <f t="shared" si="108"/>
        <v>26.9</v>
      </c>
      <c r="O812" s="630"/>
      <c r="P812" s="630"/>
      <c r="Q812" s="511">
        <f t="shared" si="108"/>
        <v>196</v>
      </c>
      <c r="R812" s="273">
        <f t="shared" si="108"/>
        <v>245</v>
      </c>
      <c r="S812" s="630"/>
      <c r="T812" s="630"/>
      <c r="U812" s="630"/>
      <c r="V812" s="630"/>
      <c r="W812" s="511">
        <f t="shared" si="108"/>
        <v>2.08</v>
      </c>
      <c r="X812" s="273">
        <f t="shared" si="108"/>
        <v>2.6399999999999997</v>
      </c>
      <c r="Y812" s="336">
        <f>AVERAGE(Q812:R812)</f>
        <v>220.5</v>
      </c>
    </row>
    <row r="813" spans="1:25" ht="15.75">
      <c r="A813" s="78"/>
      <c r="B813" s="197" t="s">
        <v>53</v>
      </c>
      <c r="C813" s="128"/>
      <c r="D813" s="129"/>
      <c r="E813" s="295"/>
      <c r="F813" s="210"/>
      <c r="G813" s="156"/>
      <c r="H813" s="155"/>
      <c r="I813" s="207"/>
      <c r="J813" s="210"/>
      <c r="K813" s="618"/>
      <c r="L813" s="618"/>
      <c r="M813" s="156"/>
      <c r="N813" s="155"/>
      <c r="O813" s="618"/>
      <c r="P813" s="618"/>
      <c r="Q813" s="207"/>
      <c r="R813" s="149"/>
      <c r="S813" s="513"/>
      <c r="T813" s="513"/>
      <c r="U813" s="513"/>
      <c r="V813" s="513"/>
      <c r="W813" s="513"/>
      <c r="X813" s="158"/>
      <c r="Y813" s="335"/>
    </row>
    <row r="814" spans="1:25" ht="12.75">
      <c r="A814" s="307" t="s">
        <v>175</v>
      </c>
      <c r="B814" s="358" t="s">
        <v>159</v>
      </c>
      <c r="C814" s="98">
        <v>40</v>
      </c>
      <c r="D814" s="308">
        <v>60</v>
      </c>
      <c r="E814" s="15">
        <v>0.3</v>
      </c>
      <c r="F814" s="32">
        <v>0.45</v>
      </c>
      <c r="G814" s="31"/>
      <c r="H814" s="32"/>
      <c r="I814" s="31">
        <v>2.4</v>
      </c>
      <c r="J814" s="32">
        <v>3.4</v>
      </c>
      <c r="K814" s="607"/>
      <c r="L814" s="607"/>
      <c r="M814" s="31">
        <v>2.27</v>
      </c>
      <c r="N814" s="205">
        <v>3.41</v>
      </c>
      <c r="O814" s="607"/>
      <c r="P814" s="607"/>
      <c r="Q814" s="42">
        <v>31</v>
      </c>
      <c r="R814" s="43">
        <v>55</v>
      </c>
      <c r="S814" s="645"/>
      <c r="T814" s="645"/>
      <c r="U814" s="645"/>
      <c r="V814" s="645"/>
      <c r="W814" s="193">
        <v>1.92</v>
      </c>
      <c r="X814" s="43">
        <v>2.88</v>
      </c>
      <c r="Y814" s="335"/>
    </row>
    <row r="815" spans="1:25" ht="12.75">
      <c r="A815" s="85">
        <v>342</v>
      </c>
      <c r="B815" s="187" t="s">
        <v>58</v>
      </c>
      <c r="C815" s="102">
        <v>150</v>
      </c>
      <c r="D815" s="103">
        <v>180</v>
      </c>
      <c r="E815" s="514">
        <v>2.11</v>
      </c>
      <c r="F815" s="515">
        <v>2.53</v>
      </c>
      <c r="G815" s="31">
        <v>1.83</v>
      </c>
      <c r="H815" s="32">
        <v>2</v>
      </c>
      <c r="I815" s="514">
        <v>3.65</v>
      </c>
      <c r="J815" s="515">
        <v>4.2</v>
      </c>
      <c r="K815" s="622"/>
      <c r="L815" s="622"/>
      <c r="M815" s="194">
        <v>16.26</v>
      </c>
      <c r="N815" s="250">
        <v>19.51</v>
      </c>
      <c r="O815" s="638"/>
      <c r="P815" s="638"/>
      <c r="Q815" s="276">
        <v>130</v>
      </c>
      <c r="R815" s="167">
        <v>156</v>
      </c>
      <c r="S815" s="648"/>
      <c r="T815" s="648"/>
      <c r="U815" s="648"/>
      <c r="V815" s="648"/>
      <c r="W815" s="193">
        <v>8.55</v>
      </c>
      <c r="X815" s="97">
        <v>9.86</v>
      </c>
      <c r="Y815" s="335"/>
    </row>
    <row r="816" spans="1:25" ht="12.75">
      <c r="A816" s="79">
        <v>1</v>
      </c>
      <c r="B816" s="423" t="s">
        <v>197</v>
      </c>
      <c r="C816" s="424" t="s">
        <v>78</v>
      </c>
      <c r="D816" s="55" t="s">
        <v>55</v>
      </c>
      <c r="E816" s="31">
        <v>2.35</v>
      </c>
      <c r="F816" s="32">
        <v>3.1</v>
      </c>
      <c r="G816" s="31">
        <v>2.07</v>
      </c>
      <c r="H816" s="32">
        <v>0.04</v>
      </c>
      <c r="I816" s="31">
        <v>3.32</v>
      </c>
      <c r="J816" s="32">
        <v>5.4</v>
      </c>
      <c r="K816" s="607"/>
      <c r="L816" s="607"/>
      <c r="M816" s="31">
        <v>14.84</v>
      </c>
      <c r="N816" s="32">
        <v>19.77</v>
      </c>
      <c r="O816" s="607"/>
      <c r="P816" s="607"/>
      <c r="Q816" s="42">
        <v>95</v>
      </c>
      <c r="R816" s="43">
        <v>115</v>
      </c>
      <c r="S816" s="645"/>
      <c r="T816" s="645"/>
      <c r="U816" s="645"/>
      <c r="V816" s="645"/>
      <c r="W816" s="193"/>
      <c r="X816" s="43"/>
      <c r="Y816" s="335"/>
    </row>
    <row r="817" spans="1:25" ht="12.75">
      <c r="A817" s="79">
        <v>393</v>
      </c>
      <c r="B817" s="74" t="s">
        <v>89</v>
      </c>
      <c r="C817" s="67">
        <v>170</v>
      </c>
      <c r="D817" s="61">
        <v>200</v>
      </c>
      <c r="E817" s="14">
        <v>0.14</v>
      </c>
      <c r="F817" s="225">
        <v>0.19</v>
      </c>
      <c r="G817" s="107"/>
      <c r="H817" s="250"/>
      <c r="I817" s="14">
        <v>0.06</v>
      </c>
      <c r="J817" s="225">
        <v>0.03</v>
      </c>
      <c r="K817" s="293"/>
      <c r="L817" s="293"/>
      <c r="M817" s="40">
        <v>10.84</v>
      </c>
      <c r="N817" s="41">
        <v>15.12</v>
      </c>
      <c r="O817" s="293"/>
      <c r="P817" s="293"/>
      <c r="Q817" s="14">
        <v>44</v>
      </c>
      <c r="R817" s="174">
        <v>61</v>
      </c>
      <c r="S817" s="293"/>
      <c r="T817" s="293"/>
      <c r="U817" s="293"/>
      <c r="V817" s="293"/>
      <c r="W817" s="196">
        <v>2.13</v>
      </c>
      <c r="X817" s="97">
        <v>2.84</v>
      </c>
      <c r="Y817" s="335"/>
    </row>
    <row r="818" spans="1:25" ht="12.75">
      <c r="A818" s="79"/>
      <c r="B818" s="20" t="s">
        <v>210</v>
      </c>
      <c r="C818" s="64">
        <v>10</v>
      </c>
      <c r="D818" s="57">
        <v>20</v>
      </c>
      <c r="E818" s="15">
        <v>0.25</v>
      </c>
      <c r="F818" s="205">
        <v>0.5</v>
      </c>
      <c r="G818" s="31">
        <v>0.15</v>
      </c>
      <c r="H818" s="32">
        <v>0.5</v>
      </c>
      <c r="I818" s="15">
        <v>1.73</v>
      </c>
      <c r="J818" s="205">
        <v>3.46</v>
      </c>
      <c r="K818" s="607"/>
      <c r="L818" s="607"/>
      <c r="M818" s="31">
        <v>2.75</v>
      </c>
      <c r="N818" s="32">
        <v>5.5</v>
      </c>
      <c r="O818" s="607"/>
      <c r="P818" s="607"/>
      <c r="Q818" s="193">
        <v>44</v>
      </c>
      <c r="R818" s="43">
        <v>88</v>
      </c>
      <c r="S818" s="645"/>
      <c r="T818" s="645"/>
      <c r="U818" s="645"/>
      <c r="V818" s="645"/>
      <c r="W818" s="196"/>
      <c r="X818" s="301"/>
      <c r="Y818" s="335"/>
    </row>
    <row r="819" spans="1:25" ht="12.75">
      <c r="A819" s="79"/>
      <c r="B819" s="75"/>
      <c r="C819" s="713" t="s">
        <v>6</v>
      </c>
      <c r="D819" s="714"/>
      <c r="E819" s="475">
        <f aca="true" t="shared" si="109" ref="E819:X819">SUM(E814:E818)</f>
        <v>5.1499999999999995</v>
      </c>
      <c r="F819" s="346">
        <f t="shared" si="109"/>
        <v>6.7700000000000005</v>
      </c>
      <c r="G819" s="231">
        <f t="shared" si="109"/>
        <v>4.05</v>
      </c>
      <c r="H819" s="516">
        <f t="shared" si="109"/>
        <v>2.54</v>
      </c>
      <c r="I819" s="475">
        <f t="shared" si="109"/>
        <v>11.16</v>
      </c>
      <c r="J819" s="346">
        <f t="shared" si="109"/>
        <v>16.49</v>
      </c>
      <c r="K819" s="346"/>
      <c r="L819" s="346"/>
      <c r="M819" s="231">
        <f t="shared" si="109"/>
        <v>46.96000000000001</v>
      </c>
      <c r="N819" s="516">
        <f t="shared" si="109"/>
        <v>63.309999999999995</v>
      </c>
      <c r="O819" s="346"/>
      <c r="P819" s="346"/>
      <c r="Q819" s="475">
        <f t="shared" si="109"/>
        <v>344</v>
      </c>
      <c r="R819" s="516">
        <f t="shared" si="109"/>
        <v>475</v>
      </c>
      <c r="S819" s="346"/>
      <c r="T819" s="346"/>
      <c r="U819" s="346"/>
      <c r="V819" s="346"/>
      <c r="W819" s="475">
        <f t="shared" si="109"/>
        <v>12.600000000000001</v>
      </c>
      <c r="X819" s="516">
        <f t="shared" si="109"/>
        <v>15.579999999999998</v>
      </c>
      <c r="Y819" s="338">
        <f>AVERAGE(Q819:R819)</f>
        <v>409.5</v>
      </c>
    </row>
    <row r="820" spans="1:25" ht="13.5" thickBot="1">
      <c r="A820" s="81"/>
      <c r="B820" s="218"/>
      <c r="C820" s="743" t="s">
        <v>15</v>
      </c>
      <c r="D820" s="744"/>
      <c r="E820" s="267">
        <f aca="true" t="shared" si="110" ref="E820:X820">SUM(E797+E800+E808+E812+E819)</f>
        <v>42.489999999999995</v>
      </c>
      <c r="F820" s="266">
        <f t="shared" si="110"/>
        <v>54.34000000000001</v>
      </c>
      <c r="G820" s="38">
        <f t="shared" si="110"/>
        <v>29.68</v>
      </c>
      <c r="H820" s="39">
        <f t="shared" si="110"/>
        <v>34.440000000000005</v>
      </c>
      <c r="I820" s="267">
        <f t="shared" si="110"/>
        <v>48.2</v>
      </c>
      <c r="J820" s="266">
        <f t="shared" si="110"/>
        <v>62.06</v>
      </c>
      <c r="K820" s="316"/>
      <c r="L820" s="316"/>
      <c r="M820" s="38">
        <f t="shared" si="110"/>
        <v>199.87</v>
      </c>
      <c r="N820" s="39">
        <f t="shared" si="110"/>
        <v>256.46</v>
      </c>
      <c r="O820" s="316"/>
      <c r="P820" s="316"/>
      <c r="Q820" s="202">
        <f t="shared" si="110"/>
        <v>1387</v>
      </c>
      <c r="R820" s="152">
        <f t="shared" si="110"/>
        <v>1811</v>
      </c>
      <c r="S820" s="617"/>
      <c r="T820" s="617"/>
      <c r="U820" s="617"/>
      <c r="V820" s="617"/>
      <c r="W820" s="267">
        <f t="shared" si="110"/>
        <v>105.28999999999999</v>
      </c>
      <c r="X820" s="53">
        <f t="shared" si="110"/>
        <v>113.14</v>
      </c>
      <c r="Y820" s="338">
        <f>AVERAGE(Q820:R820)</f>
        <v>1599</v>
      </c>
    </row>
    <row r="821" spans="1:25" ht="13.5" thickBot="1">
      <c r="A821" s="686"/>
      <c r="B821" s="687"/>
      <c r="C821" s="687"/>
      <c r="D821" s="687"/>
      <c r="E821" s="687"/>
      <c r="F821" s="687"/>
      <c r="G821" s="687"/>
      <c r="H821" s="687"/>
      <c r="I821" s="687"/>
      <c r="J821" s="687"/>
      <c r="K821" s="687"/>
      <c r="L821" s="687"/>
      <c r="M821" s="687"/>
      <c r="N821" s="687"/>
      <c r="O821" s="687"/>
      <c r="P821" s="687"/>
      <c r="Q821" s="687"/>
      <c r="R821" s="687"/>
      <c r="S821" s="687"/>
      <c r="T821" s="687"/>
      <c r="U821" s="687"/>
      <c r="V821" s="687"/>
      <c r="W821" s="687"/>
      <c r="X821" s="688"/>
      <c r="Y821" s="335"/>
    </row>
    <row r="822" spans="1:25" ht="12.75">
      <c r="A822" s="86"/>
      <c r="B822" s="689" t="s">
        <v>26</v>
      </c>
      <c r="C822" s="690"/>
      <c r="D822" s="691"/>
      <c r="E822" s="87">
        <v>42</v>
      </c>
      <c r="F822" s="87">
        <v>54</v>
      </c>
      <c r="G822" s="87" t="e">
        <f>E822*#REF!/C823</f>
        <v>#REF!</v>
      </c>
      <c r="H822" s="87" t="e">
        <f>F822*#REF!/C823</f>
        <v>#REF!</v>
      </c>
      <c r="I822" s="87">
        <v>47</v>
      </c>
      <c r="J822" s="87">
        <v>60</v>
      </c>
      <c r="K822" s="87"/>
      <c r="L822" s="87"/>
      <c r="M822" s="87">
        <v>203</v>
      </c>
      <c r="N822" s="88">
        <v>261</v>
      </c>
      <c r="O822" s="88"/>
      <c r="P822" s="88"/>
      <c r="Q822" s="89">
        <v>1400</v>
      </c>
      <c r="R822" s="90">
        <v>1800</v>
      </c>
      <c r="S822" s="90"/>
      <c r="T822" s="90"/>
      <c r="U822" s="90"/>
      <c r="V822" s="90"/>
      <c r="W822" s="90">
        <v>45</v>
      </c>
      <c r="X822" s="91">
        <v>50</v>
      </c>
      <c r="Y822" s="335"/>
    </row>
    <row r="823" spans="1:25" ht="13.5" thickBot="1">
      <c r="A823" s="92"/>
      <c r="B823" s="93" t="s">
        <v>28</v>
      </c>
      <c r="C823" s="177">
        <v>100</v>
      </c>
      <c r="D823" s="178"/>
      <c r="E823" s="179">
        <f>E820*C823/E822-C823</f>
        <v>1.166666666666643</v>
      </c>
      <c r="F823" s="561">
        <f>F820*C823/F822-C823</f>
        <v>0.6296296296296475</v>
      </c>
      <c r="G823" s="561" t="e">
        <f>G820*C823/G822-C823</f>
        <v>#REF!</v>
      </c>
      <c r="H823" s="561" t="e">
        <f>H820*C823/H822-C823</f>
        <v>#REF!</v>
      </c>
      <c r="I823" s="561">
        <f>I820*C823/I822-C823</f>
        <v>2.5531914893617085</v>
      </c>
      <c r="J823" s="561">
        <f>J820*C823/J822-C823</f>
        <v>3.433333333333337</v>
      </c>
      <c r="K823" s="561"/>
      <c r="L823" s="561"/>
      <c r="M823" s="561">
        <f>M820*C823/M822-C823</f>
        <v>-1.5418719211822633</v>
      </c>
      <c r="N823" s="562">
        <f>N820*C823/N822-C823</f>
        <v>-1.7394636015325773</v>
      </c>
      <c r="O823" s="562"/>
      <c r="P823" s="562"/>
      <c r="Q823" s="561">
        <f>Q820*C823/Q822-C823</f>
        <v>-0.9285714285714306</v>
      </c>
      <c r="R823" s="561">
        <f>R820*C823/R822-C823</f>
        <v>0.6111111111111143</v>
      </c>
      <c r="S823" s="561"/>
      <c r="T823" s="561"/>
      <c r="U823" s="561"/>
      <c r="V823" s="561"/>
      <c r="W823" s="561">
        <f>W820*C823/W822-C823</f>
        <v>133.9777777777778</v>
      </c>
      <c r="X823" s="563">
        <f>X820*C823/X822-C823</f>
        <v>126.28</v>
      </c>
      <c r="Y823" s="335"/>
    </row>
    <row r="838" spans="1:24" ht="15.75">
      <c r="A838" s="30"/>
      <c r="B838" s="5"/>
      <c r="C838" s="5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</row>
    <row r="839" spans="2:24" ht="16.5" thickBot="1">
      <c r="B839" s="5"/>
      <c r="C839" s="5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</row>
    <row r="840" spans="1:25" ht="77.25" thickBot="1">
      <c r="A840" s="83" t="s">
        <v>88</v>
      </c>
      <c r="B840" s="82" t="s">
        <v>22</v>
      </c>
      <c r="C840" s="725" t="s">
        <v>23</v>
      </c>
      <c r="D840" s="720"/>
      <c r="E840" s="725" t="s">
        <v>24</v>
      </c>
      <c r="F840" s="726"/>
      <c r="G840" s="726"/>
      <c r="H840" s="726"/>
      <c r="I840" s="726"/>
      <c r="J840" s="726"/>
      <c r="K840" s="726"/>
      <c r="L840" s="726"/>
      <c r="M840" s="726"/>
      <c r="N840" s="704"/>
      <c r="O840" s="378"/>
      <c r="P840" s="378"/>
      <c r="Q840" s="696" t="s">
        <v>25</v>
      </c>
      <c r="R840" s="697"/>
      <c r="S840" s="650"/>
      <c r="T840" s="650"/>
      <c r="U840" s="650"/>
      <c r="V840" s="650"/>
      <c r="W840" s="727" t="s">
        <v>50</v>
      </c>
      <c r="X840" s="728"/>
      <c r="Y840" s="335"/>
    </row>
    <row r="841" spans="1:25" ht="13.5" thickBot="1">
      <c r="A841" s="674" t="s">
        <v>260</v>
      </c>
      <c r="B841" s="675"/>
      <c r="C841" s="721"/>
      <c r="D841" s="722"/>
      <c r="E841" s="733" t="s">
        <v>8</v>
      </c>
      <c r="F841" s="734"/>
      <c r="G841" s="734"/>
      <c r="H841" s="735"/>
      <c r="I841" s="736" t="s">
        <v>9</v>
      </c>
      <c r="J841" s="737"/>
      <c r="K841" s="604"/>
      <c r="L841" s="604"/>
      <c r="M841" s="736" t="s">
        <v>10</v>
      </c>
      <c r="N841" s="737"/>
      <c r="O841" s="641"/>
      <c r="P841" s="641"/>
      <c r="Q841" s="698"/>
      <c r="R841" s="688"/>
      <c r="S841" s="382"/>
      <c r="T841" s="382"/>
      <c r="U841" s="382"/>
      <c r="V841" s="382"/>
      <c r="W841" s="729"/>
      <c r="X841" s="730"/>
      <c r="Y841" s="335"/>
    </row>
    <row r="842" spans="1:25" ht="13.5" thickBot="1">
      <c r="A842" s="676"/>
      <c r="B842" s="677"/>
      <c r="C842" s="723"/>
      <c r="D842" s="724"/>
      <c r="E842" s="703" t="s">
        <v>29</v>
      </c>
      <c r="F842" s="704"/>
      <c r="G842" s="705" t="s">
        <v>30</v>
      </c>
      <c r="H842" s="706"/>
      <c r="I842" s="738"/>
      <c r="J842" s="706"/>
      <c r="K842" s="614"/>
      <c r="L842" s="614"/>
      <c r="M842" s="739"/>
      <c r="N842" s="740"/>
      <c r="O842" s="641"/>
      <c r="P842" s="641"/>
      <c r="Q842" s="699"/>
      <c r="R842" s="700"/>
      <c r="S842" s="537"/>
      <c r="T842" s="537"/>
      <c r="U842" s="537"/>
      <c r="V842" s="537"/>
      <c r="W842" s="731"/>
      <c r="X842" s="732"/>
      <c r="Y842" s="335"/>
    </row>
    <row r="843" spans="1:25" ht="16.5" thickBot="1">
      <c r="A843" s="77"/>
      <c r="B843" s="283" t="s">
        <v>0</v>
      </c>
      <c r="C843" s="282" t="s">
        <v>86</v>
      </c>
      <c r="D843" s="281" t="s">
        <v>87</v>
      </c>
      <c r="E843" s="280" t="s">
        <v>86</v>
      </c>
      <c r="F843" s="284" t="s">
        <v>87</v>
      </c>
      <c r="G843" s="282" t="s">
        <v>86</v>
      </c>
      <c r="H843" s="281" t="s">
        <v>87</v>
      </c>
      <c r="I843" s="280" t="s">
        <v>86</v>
      </c>
      <c r="J843" s="284" t="s">
        <v>87</v>
      </c>
      <c r="K843" s="428"/>
      <c r="L843" s="428"/>
      <c r="M843" s="282" t="s">
        <v>86</v>
      </c>
      <c r="N843" s="281" t="s">
        <v>87</v>
      </c>
      <c r="O843" s="428"/>
      <c r="P843" s="428"/>
      <c r="Q843" s="280" t="s">
        <v>86</v>
      </c>
      <c r="R843" s="284" t="s">
        <v>87</v>
      </c>
      <c r="S843" s="428"/>
      <c r="T843" s="428"/>
      <c r="U843" s="428"/>
      <c r="V843" s="428"/>
      <c r="W843" s="282" t="s">
        <v>86</v>
      </c>
      <c r="X843" s="281" t="s">
        <v>87</v>
      </c>
      <c r="Y843" s="335"/>
    </row>
    <row r="844" spans="1:25" ht="12.75">
      <c r="A844" s="60">
        <v>178</v>
      </c>
      <c r="B844" s="517" t="s">
        <v>199</v>
      </c>
      <c r="C844" s="518">
        <v>150</v>
      </c>
      <c r="D844" s="66">
        <v>200</v>
      </c>
      <c r="E844" s="31">
        <v>3.61</v>
      </c>
      <c r="F844" s="32">
        <v>4.81</v>
      </c>
      <c r="G844" s="31">
        <v>3.53</v>
      </c>
      <c r="H844" s="32">
        <v>3.68</v>
      </c>
      <c r="I844" s="31">
        <v>4.81</v>
      </c>
      <c r="J844" s="32">
        <v>6.41</v>
      </c>
      <c r="K844" s="607"/>
      <c r="L844" s="607"/>
      <c r="M844" s="31">
        <v>19.75</v>
      </c>
      <c r="N844" s="32">
        <v>26.34</v>
      </c>
      <c r="O844" s="607"/>
      <c r="P844" s="607"/>
      <c r="Q844" s="42">
        <v>148</v>
      </c>
      <c r="R844" s="43">
        <v>197</v>
      </c>
      <c r="S844" s="645"/>
      <c r="T844" s="645"/>
      <c r="U844" s="645"/>
      <c r="V844" s="645"/>
      <c r="W844" s="42">
        <v>0.69</v>
      </c>
      <c r="X844" s="47">
        <v>0.92</v>
      </c>
      <c r="Y844" s="335"/>
    </row>
    <row r="845" spans="1:25" ht="12.75">
      <c r="A845" s="79">
        <v>1</v>
      </c>
      <c r="B845" s="519" t="s">
        <v>47</v>
      </c>
      <c r="C845" s="54" t="s">
        <v>78</v>
      </c>
      <c r="D845" s="55" t="s">
        <v>55</v>
      </c>
      <c r="E845" s="107">
        <v>2.35</v>
      </c>
      <c r="F845" s="250">
        <v>3.1</v>
      </c>
      <c r="G845" s="107">
        <v>2.07</v>
      </c>
      <c r="H845" s="250">
        <v>0.04</v>
      </c>
      <c r="I845" s="107">
        <v>3.32</v>
      </c>
      <c r="J845" s="250">
        <v>5.4</v>
      </c>
      <c r="K845" s="615"/>
      <c r="L845" s="615"/>
      <c r="M845" s="107">
        <v>14.84</v>
      </c>
      <c r="N845" s="250">
        <v>19.77</v>
      </c>
      <c r="O845" s="615"/>
      <c r="P845" s="615"/>
      <c r="Q845" s="111">
        <v>95</v>
      </c>
      <c r="R845" s="150">
        <v>115</v>
      </c>
      <c r="S845" s="647"/>
      <c r="T845" s="647"/>
      <c r="U845" s="647"/>
      <c r="V845" s="647"/>
      <c r="W845" s="111"/>
      <c r="X845" s="150"/>
      <c r="Y845" s="335"/>
    </row>
    <row r="846" spans="1:25" ht="12.75">
      <c r="A846" s="79">
        <v>394</v>
      </c>
      <c r="B846" s="85" t="s">
        <v>16</v>
      </c>
      <c r="C846" s="67">
        <v>170</v>
      </c>
      <c r="D846" s="57">
        <v>200</v>
      </c>
      <c r="E846" s="107">
        <v>3.94</v>
      </c>
      <c r="F846" s="250">
        <v>4.64</v>
      </c>
      <c r="G846" s="107">
        <v>2.42</v>
      </c>
      <c r="H846" s="250">
        <v>3.27</v>
      </c>
      <c r="I846" s="107">
        <v>4.35</v>
      </c>
      <c r="J846" s="250">
        <v>5.12</v>
      </c>
      <c r="K846" s="615"/>
      <c r="L846" s="615"/>
      <c r="M846" s="107">
        <v>15.63</v>
      </c>
      <c r="N846" s="250">
        <v>17.26</v>
      </c>
      <c r="O846" s="615"/>
      <c r="P846" s="615"/>
      <c r="Q846" s="111">
        <v>88</v>
      </c>
      <c r="R846" s="150">
        <v>103</v>
      </c>
      <c r="S846" s="647"/>
      <c r="T846" s="647"/>
      <c r="U846" s="647"/>
      <c r="V846" s="647"/>
      <c r="W846" s="111">
        <v>0.19</v>
      </c>
      <c r="X846" s="150">
        <v>0.8</v>
      </c>
      <c r="Y846" s="335"/>
    </row>
    <row r="847" spans="1:25" ht="13.5" thickBot="1">
      <c r="A847" s="81"/>
      <c r="B847" s="200"/>
      <c r="C847" s="712" t="s">
        <v>6</v>
      </c>
      <c r="D847" s="695"/>
      <c r="E847" s="600">
        <f aca="true" t="shared" si="111" ref="E847:X847">SUM(E844:E846)</f>
        <v>9.9</v>
      </c>
      <c r="F847" s="599">
        <f t="shared" si="111"/>
        <v>12.55</v>
      </c>
      <c r="G847" s="600">
        <f t="shared" si="111"/>
        <v>8.02</v>
      </c>
      <c r="H847" s="599">
        <f t="shared" si="111"/>
        <v>6.99</v>
      </c>
      <c r="I847" s="600">
        <f t="shared" si="111"/>
        <v>12.479999999999999</v>
      </c>
      <c r="J847" s="599">
        <f t="shared" si="111"/>
        <v>16.93</v>
      </c>
      <c r="K847" s="637"/>
      <c r="L847" s="637"/>
      <c r="M847" s="600">
        <f t="shared" si="111"/>
        <v>50.220000000000006</v>
      </c>
      <c r="N847" s="599">
        <f t="shared" si="111"/>
        <v>63.370000000000005</v>
      </c>
      <c r="O847" s="637"/>
      <c r="P847" s="637"/>
      <c r="Q847" s="600">
        <f t="shared" si="111"/>
        <v>331</v>
      </c>
      <c r="R847" s="599">
        <f t="shared" si="111"/>
        <v>415</v>
      </c>
      <c r="S847" s="637"/>
      <c r="T847" s="637"/>
      <c r="U847" s="637"/>
      <c r="V847" s="637"/>
      <c r="W847" s="600">
        <f t="shared" si="111"/>
        <v>0.8799999999999999</v>
      </c>
      <c r="X847" s="599">
        <f t="shared" si="111"/>
        <v>1.7200000000000002</v>
      </c>
      <c r="Y847" s="336">
        <f>AVERAGE(Q847:R847)</f>
        <v>373</v>
      </c>
    </row>
    <row r="848" spans="1:25" ht="15.75">
      <c r="A848" s="84"/>
      <c r="B848" s="181" t="s">
        <v>1</v>
      </c>
      <c r="C848" s="128"/>
      <c r="D848" s="129"/>
      <c r="E848" s="242"/>
      <c r="F848" s="155" t="s">
        <v>7</v>
      </c>
      <c r="G848" s="156"/>
      <c r="H848" s="155"/>
      <c r="I848" s="156"/>
      <c r="J848" s="155"/>
      <c r="K848" s="618"/>
      <c r="L848" s="618"/>
      <c r="M848" s="156"/>
      <c r="N848" s="155" t="s">
        <v>7</v>
      </c>
      <c r="O848" s="618"/>
      <c r="P848" s="618"/>
      <c r="Q848" s="156"/>
      <c r="R848" s="243"/>
      <c r="S848" s="654"/>
      <c r="T848" s="654"/>
      <c r="U848" s="654"/>
      <c r="V848" s="654"/>
      <c r="W848" s="242"/>
      <c r="X848" s="158"/>
      <c r="Y848" s="335"/>
    </row>
    <row r="849" spans="1:25" ht="12.75">
      <c r="A849" s="79" t="s">
        <v>161</v>
      </c>
      <c r="B849" s="75" t="s">
        <v>181</v>
      </c>
      <c r="C849" s="33">
        <v>180</v>
      </c>
      <c r="D849" s="57">
        <v>180</v>
      </c>
      <c r="E849" s="31">
        <v>0.58</v>
      </c>
      <c r="F849" s="32">
        <v>0.58</v>
      </c>
      <c r="G849" s="31"/>
      <c r="H849" s="32"/>
      <c r="I849" s="31">
        <v>0.41</v>
      </c>
      <c r="J849" s="32">
        <v>0.41</v>
      </c>
      <c r="K849" s="607"/>
      <c r="L849" s="607"/>
      <c r="M849" s="31">
        <v>20.26</v>
      </c>
      <c r="N849" s="32">
        <v>22.26</v>
      </c>
      <c r="O849" s="607"/>
      <c r="P849" s="607"/>
      <c r="Q849" s="42">
        <v>79</v>
      </c>
      <c r="R849" s="43">
        <v>79</v>
      </c>
      <c r="S849" s="645"/>
      <c r="T849" s="645"/>
      <c r="U849" s="645"/>
      <c r="V849" s="645"/>
      <c r="W849" s="42">
        <v>7.6</v>
      </c>
      <c r="X849" s="43">
        <v>7.7</v>
      </c>
      <c r="Y849" s="335"/>
    </row>
    <row r="850" spans="1:25" ht="13.5" thickBot="1">
      <c r="A850" s="81"/>
      <c r="B850" s="144"/>
      <c r="C850" s="712" t="s">
        <v>6</v>
      </c>
      <c r="D850" s="695"/>
      <c r="E850" s="151">
        <f>SUM(E849:E849)</f>
        <v>0.58</v>
      </c>
      <c r="F850" s="202">
        <f>SUM(F849:F849)</f>
        <v>0.58</v>
      </c>
      <c r="G850" s="151"/>
      <c r="H850" s="152"/>
      <c r="I850" s="151">
        <f aca="true" t="shared" si="112" ref="I850:X850">SUM(I849:I849)</f>
        <v>0.41</v>
      </c>
      <c r="J850" s="202">
        <f t="shared" si="112"/>
        <v>0.41</v>
      </c>
      <c r="K850" s="202"/>
      <c r="L850" s="202"/>
      <c r="M850" s="151">
        <f t="shared" si="112"/>
        <v>20.26</v>
      </c>
      <c r="N850" s="202">
        <f t="shared" si="112"/>
        <v>22.26</v>
      </c>
      <c r="O850" s="202"/>
      <c r="P850" s="202"/>
      <c r="Q850" s="151">
        <f t="shared" si="112"/>
        <v>79</v>
      </c>
      <c r="R850" s="202">
        <f t="shared" si="112"/>
        <v>79</v>
      </c>
      <c r="S850" s="202"/>
      <c r="T850" s="202"/>
      <c r="U850" s="202"/>
      <c r="V850" s="202"/>
      <c r="W850" s="151">
        <f t="shared" si="112"/>
        <v>7.6</v>
      </c>
      <c r="X850" s="285">
        <f t="shared" si="112"/>
        <v>7.7</v>
      </c>
      <c r="Y850" s="337">
        <f>AVERAGE(Q850:R850)</f>
        <v>79</v>
      </c>
    </row>
    <row r="851" spans="1:25" ht="15.75">
      <c r="A851" s="84"/>
      <c r="B851" s="181" t="s">
        <v>2</v>
      </c>
      <c r="C851" s="128"/>
      <c r="D851" s="129"/>
      <c r="E851" s="242"/>
      <c r="F851" s="155"/>
      <c r="G851" s="207"/>
      <c r="H851" s="210"/>
      <c r="I851" s="156"/>
      <c r="J851" s="155"/>
      <c r="K851" s="618"/>
      <c r="L851" s="618"/>
      <c r="M851" s="207"/>
      <c r="N851" s="210"/>
      <c r="O851" s="618"/>
      <c r="P851" s="618"/>
      <c r="Q851" s="156"/>
      <c r="R851" s="149"/>
      <c r="S851" s="513"/>
      <c r="T851" s="513"/>
      <c r="U851" s="513"/>
      <c r="V851" s="513"/>
      <c r="W851" s="148"/>
      <c r="X851" s="158"/>
      <c r="Y851" s="335"/>
    </row>
    <row r="852" spans="1:25" ht="25.5">
      <c r="A852" s="489" t="s">
        <v>261</v>
      </c>
      <c r="B852" s="520" t="s">
        <v>262</v>
      </c>
      <c r="C852" s="306">
        <v>40</v>
      </c>
      <c r="D852" s="308">
        <v>60</v>
      </c>
      <c r="E852" s="160">
        <v>0.51</v>
      </c>
      <c r="F852" s="161">
        <v>0.77</v>
      </c>
      <c r="G852" s="257"/>
      <c r="H852" s="260"/>
      <c r="I852" s="160">
        <v>2.5</v>
      </c>
      <c r="J852" s="161">
        <v>3.6</v>
      </c>
      <c r="K852" s="619"/>
      <c r="L852" s="619"/>
      <c r="M852" s="251">
        <v>7.65</v>
      </c>
      <c r="N852" s="252">
        <v>11.48</v>
      </c>
      <c r="O852" s="619"/>
      <c r="P852" s="619"/>
      <c r="Q852" s="162">
        <v>38</v>
      </c>
      <c r="R852" s="163">
        <v>57</v>
      </c>
      <c r="S852" s="536"/>
      <c r="T852" s="536"/>
      <c r="U852" s="536"/>
      <c r="V852" s="536"/>
      <c r="W852" s="111">
        <v>3.92</v>
      </c>
      <c r="X852" s="150">
        <v>5.88</v>
      </c>
      <c r="Y852" s="335"/>
    </row>
    <row r="853" spans="1:25" ht="25.5">
      <c r="A853" s="79">
        <v>83</v>
      </c>
      <c r="B853" s="146" t="s">
        <v>263</v>
      </c>
      <c r="C853" s="306">
        <v>150</v>
      </c>
      <c r="D853" s="308">
        <v>200</v>
      </c>
      <c r="E853" s="258">
        <v>1.67</v>
      </c>
      <c r="F853" s="259">
        <v>2.23</v>
      </c>
      <c r="G853" s="247">
        <v>1.7</v>
      </c>
      <c r="H853" s="261">
        <v>1.9</v>
      </c>
      <c r="I853" s="258">
        <v>3.6</v>
      </c>
      <c r="J853" s="259">
        <v>4.3</v>
      </c>
      <c r="K853" s="631"/>
      <c r="L853" s="631"/>
      <c r="M853" s="11">
        <v>11.7</v>
      </c>
      <c r="N853" s="263">
        <v>15.6</v>
      </c>
      <c r="O853" s="631"/>
      <c r="P853" s="631"/>
      <c r="Q853" s="258">
        <v>84</v>
      </c>
      <c r="R853" s="264">
        <v>112</v>
      </c>
      <c r="S853" s="631"/>
      <c r="T853" s="631"/>
      <c r="U853" s="631"/>
      <c r="V853" s="631"/>
      <c r="W853" s="111">
        <v>6.72</v>
      </c>
      <c r="X853" s="150">
        <v>8.96</v>
      </c>
      <c r="Y853" s="335"/>
    </row>
    <row r="854" spans="1:25" ht="12.75">
      <c r="A854" s="85">
        <v>289</v>
      </c>
      <c r="B854" s="20" t="s">
        <v>264</v>
      </c>
      <c r="C854" s="234" t="s">
        <v>19</v>
      </c>
      <c r="D854" s="61" t="s">
        <v>44</v>
      </c>
      <c r="E854" s="109">
        <v>3.69</v>
      </c>
      <c r="F854" s="250">
        <v>5.17</v>
      </c>
      <c r="G854" s="247">
        <v>3.6</v>
      </c>
      <c r="H854" s="253">
        <v>5</v>
      </c>
      <c r="I854" s="109">
        <v>4.61</v>
      </c>
      <c r="J854" s="250">
        <v>5.7</v>
      </c>
      <c r="K854" s="615"/>
      <c r="L854" s="615"/>
      <c r="M854" s="247">
        <v>5.58</v>
      </c>
      <c r="N854" s="253">
        <v>7.72</v>
      </c>
      <c r="O854" s="615"/>
      <c r="P854" s="615"/>
      <c r="Q854" s="111">
        <v>94</v>
      </c>
      <c r="R854" s="150">
        <v>132</v>
      </c>
      <c r="S854" s="647"/>
      <c r="T854" s="647"/>
      <c r="U854" s="647"/>
      <c r="V854" s="647"/>
      <c r="W854" s="42">
        <v>0.3</v>
      </c>
      <c r="X854" s="97">
        <v>0.42</v>
      </c>
      <c r="Y854" s="335"/>
    </row>
    <row r="855" spans="1:25" ht="12.75">
      <c r="A855" s="79">
        <v>337</v>
      </c>
      <c r="B855" s="310" t="s">
        <v>265</v>
      </c>
      <c r="C855" s="58">
        <v>110</v>
      </c>
      <c r="D855" s="59">
        <v>130</v>
      </c>
      <c r="E855" s="194">
        <v>2.02</v>
      </c>
      <c r="F855" s="250">
        <v>2.62</v>
      </c>
      <c r="G855" s="247">
        <v>0.84</v>
      </c>
      <c r="H855" s="253">
        <v>1.8</v>
      </c>
      <c r="I855" s="194">
        <v>3.02</v>
      </c>
      <c r="J855" s="250">
        <v>3.92</v>
      </c>
      <c r="K855" s="622"/>
      <c r="L855" s="622"/>
      <c r="M855" s="262">
        <v>10.53</v>
      </c>
      <c r="N855" s="253">
        <v>13.69</v>
      </c>
      <c r="O855" s="622"/>
      <c r="P855" s="622"/>
      <c r="Q855" s="265">
        <v>73</v>
      </c>
      <c r="R855" s="150">
        <v>95</v>
      </c>
      <c r="S855" s="647"/>
      <c r="T855" s="647"/>
      <c r="U855" s="647"/>
      <c r="V855" s="647"/>
      <c r="W855" s="111">
        <v>16.64</v>
      </c>
      <c r="X855" s="301">
        <v>21.63</v>
      </c>
      <c r="Y855" s="335"/>
    </row>
    <row r="856" spans="1:25" ht="12.75">
      <c r="A856" s="79">
        <v>378</v>
      </c>
      <c r="B856" s="20" t="s">
        <v>59</v>
      </c>
      <c r="C856" s="102">
        <v>150</v>
      </c>
      <c r="D856" s="103">
        <v>200</v>
      </c>
      <c r="E856" s="31">
        <v>0.075</v>
      </c>
      <c r="F856" s="32">
        <v>0.1</v>
      </c>
      <c r="G856" s="31"/>
      <c r="H856" s="32"/>
      <c r="I856" s="31">
        <v>0.03</v>
      </c>
      <c r="J856" s="32">
        <v>0.04</v>
      </c>
      <c r="K856" s="607"/>
      <c r="L856" s="607"/>
      <c r="M856" s="31">
        <v>19.6</v>
      </c>
      <c r="N856" s="32">
        <v>26.14</v>
      </c>
      <c r="O856" s="607"/>
      <c r="P856" s="607"/>
      <c r="Q856" s="42">
        <v>79</v>
      </c>
      <c r="R856" s="43">
        <v>105</v>
      </c>
      <c r="S856" s="645"/>
      <c r="T856" s="645"/>
      <c r="U856" s="645"/>
      <c r="V856" s="645"/>
      <c r="W856" s="42">
        <v>1.38</v>
      </c>
      <c r="X856" s="43">
        <v>1.84</v>
      </c>
      <c r="Y856" s="335"/>
    </row>
    <row r="857" spans="1:25" ht="12.75">
      <c r="A857" s="79">
        <v>700</v>
      </c>
      <c r="B857" s="145" t="s">
        <v>14</v>
      </c>
      <c r="C857" s="366">
        <v>40</v>
      </c>
      <c r="D857" s="63">
        <v>50</v>
      </c>
      <c r="E857" s="164">
        <v>3.08</v>
      </c>
      <c r="F857" s="165">
        <v>4</v>
      </c>
      <c r="G857" s="164"/>
      <c r="H857" s="165"/>
      <c r="I857" s="164">
        <v>0.53</v>
      </c>
      <c r="J857" s="165">
        <v>0.66</v>
      </c>
      <c r="K857" s="611"/>
      <c r="L857" s="611"/>
      <c r="M857" s="164">
        <v>15.08</v>
      </c>
      <c r="N857" s="165">
        <v>18.85</v>
      </c>
      <c r="O857" s="611"/>
      <c r="P857" s="611"/>
      <c r="Q857" s="166">
        <v>80</v>
      </c>
      <c r="R857" s="167">
        <v>100</v>
      </c>
      <c r="S857" s="648"/>
      <c r="T857" s="648"/>
      <c r="U857" s="648"/>
      <c r="V857" s="648"/>
      <c r="W857" s="302"/>
      <c r="X857" s="173"/>
      <c r="Y857" s="335"/>
    </row>
    <row r="858" spans="1:25" ht="13.5" thickBot="1">
      <c r="A858" s="81"/>
      <c r="B858" s="144"/>
      <c r="C858" s="712" t="s">
        <v>6</v>
      </c>
      <c r="D858" s="695"/>
      <c r="E858" s="151">
        <f aca="true" t="shared" si="113" ref="E858:X858">SUM(E852:E857)</f>
        <v>11.044999999999998</v>
      </c>
      <c r="F858" s="152">
        <f t="shared" si="113"/>
        <v>14.889999999999999</v>
      </c>
      <c r="G858" s="202">
        <f t="shared" si="113"/>
        <v>6.14</v>
      </c>
      <c r="H858" s="206">
        <f t="shared" si="113"/>
        <v>8.700000000000001</v>
      </c>
      <c r="I858" s="151">
        <f t="shared" si="113"/>
        <v>14.29</v>
      </c>
      <c r="J858" s="152">
        <f t="shared" si="113"/>
        <v>18.220000000000002</v>
      </c>
      <c r="K858" s="617"/>
      <c r="L858" s="617"/>
      <c r="M858" s="202">
        <f t="shared" si="113"/>
        <v>70.14</v>
      </c>
      <c r="N858" s="206">
        <f t="shared" si="113"/>
        <v>93.47999999999999</v>
      </c>
      <c r="O858" s="617"/>
      <c r="P858" s="617"/>
      <c r="Q858" s="151">
        <f t="shared" si="113"/>
        <v>448</v>
      </c>
      <c r="R858" s="152">
        <f t="shared" si="113"/>
        <v>601</v>
      </c>
      <c r="S858" s="617"/>
      <c r="T858" s="617"/>
      <c r="U858" s="617"/>
      <c r="V858" s="617"/>
      <c r="W858" s="151">
        <f t="shared" si="113"/>
        <v>28.96</v>
      </c>
      <c r="X858" s="152">
        <f t="shared" si="113"/>
        <v>38.730000000000004</v>
      </c>
      <c r="Y858" s="336">
        <f>AVERAGE(Q858:R858)</f>
        <v>524.5</v>
      </c>
    </row>
    <row r="859" spans="1:25" ht="15.75">
      <c r="A859" s="84"/>
      <c r="B859" s="181" t="s">
        <v>54</v>
      </c>
      <c r="C859" s="128"/>
      <c r="D859" s="129"/>
      <c r="E859" s="242"/>
      <c r="F859" s="155"/>
      <c r="G859" s="156"/>
      <c r="H859" s="155"/>
      <c r="I859" s="207"/>
      <c r="J859" s="210"/>
      <c r="K859" s="618"/>
      <c r="L859" s="618"/>
      <c r="M859" s="156"/>
      <c r="N859" s="155"/>
      <c r="O859" s="618"/>
      <c r="P859" s="618"/>
      <c r="Q859" s="156"/>
      <c r="R859" s="149"/>
      <c r="S859" s="513"/>
      <c r="T859" s="513"/>
      <c r="U859" s="513"/>
      <c r="V859" s="513"/>
      <c r="W859" s="208"/>
      <c r="X859" s="158"/>
      <c r="Y859" s="335"/>
    </row>
    <row r="860" spans="1:25" ht="12.75">
      <c r="A860" s="85">
        <v>401</v>
      </c>
      <c r="B860" s="75" t="s">
        <v>81</v>
      </c>
      <c r="C860" s="33">
        <v>150</v>
      </c>
      <c r="D860" s="44">
        <v>180</v>
      </c>
      <c r="E860" s="31">
        <v>5.35</v>
      </c>
      <c r="F860" s="32">
        <v>6.42</v>
      </c>
      <c r="G860" s="31">
        <v>5.35</v>
      </c>
      <c r="H860" s="32">
        <v>6.42</v>
      </c>
      <c r="I860" s="31">
        <v>5.8</v>
      </c>
      <c r="J860" s="32">
        <v>6.96</v>
      </c>
      <c r="K860" s="607"/>
      <c r="L860" s="607"/>
      <c r="M860" s="31">
        <v>17.05</v>
      </c>
      <c r="N860" s="32">
        <v>20.46</v>
      </c>
      <c r="O860" s="607"/>
      <c r="P860" s="607"/>
      <c r="Q860" s="42">
        <v>120</v>
      </c>
      <c r="R860" s="43">
        <v>144</v>
      </c>
      <c r="S860" s="645"/>
      <c r="T860" s="645"/>
      <c r="U860" s="645"/>
      <c r="V860" s="645"/>
      <c r="W860" s="42">
        <v>0.2</v>
      </c>
      <c r="X860" s="43">
        <v>0.4</v>
      </c>
      <c r="Y860" s="335"/>
    </row>
    <row r="861" spans="1:25" ht="12.75">
      <c r="A861" s="79"/>
      <c r="B861" s="20" t="s">
        <v>244</v>
      </c>
      <c r="C861" s="64">
        <v>5</v>
      </c>
      <c r="D861" s="57">
        <v>10</v>
      </c>
      <c r="E861" s="31">
        <v>1.75</v>
      </c>
      <c r="F861" s="32">
        <v>3.5</v>
      </c>
      <c r="G861" s="31">
        <v>1.08</v>
      </c>
      <c r="H861" s="32">
        <v>1.6</v>
      </c>
      <c r="I861" s="31">
        <v>1.77</v>
      </c>
      <c r="J861" s="32">
        <v>3.54</v>
      </c>
      <c r="K861" s="607"/>
      <c r="L861" s="607"/>
      <c r="M861" s="31">
        <v>4.49</v>
      </c>
      <c r="N861" s="32">
        <v>7.49</v>
      </c>
      <c r="O861" s="607"/>
      <c r="P861" s="607"/>
      <c r="Q861" s="42">
        <v>21</v>
      </c>
      <c r="R861" s="43">
        <v>42</v>
      </c>
      <c r="S861" s="645"/>
      <c r="T861" s="645"/>
      <c r="U861" s="645"/>
      <c r="V861" s="645"/>
      <c r="W861" s="42"/>
      <c r="X861" s="43"/>
      <c r="Y861" s="335"/>
    </row>
    <row r="862" spans="1:25" ht="12.75">
      <c r="A862" s="79"/>
      <c r="B862" s="75" t="s">
        <v>157</v>
      </c>
      <c r="C862" s="349">
        <v>50</v>
      </c>
      <c r="D862" s="44">
        <v>60</v>
      </c>
      <c r="E862" s="31">
        <v>0.21</v>
      </c>
      <c r="F862" s="32">
        <v>0.25</v>
      </c>
      <c r="G862" s="31"/>
      <c r="H862" s="32"/>
      <c r="I862" s="36">
        <v>0.16</v>
      </c>
      <c r="J862" s="48">
        <v>0.19</v>
      </c>
      <c r="K862" s="467"/>
      <c r="L862" s="467"/>
      <c r="M862" s="36">
        <v>5.72</v>
      </c>
      <c r="N862" s="48">
        <v>6.86</v>
      </c>
      <c r="O862" s="467"/>
      <c r="P862" s="467"/>
      <c r="Q862" s="36">
        <v>46</v>
      </c>
      <c r="R862" s="48">
        <v>55</v>
      </c>
      <c r="S862" s="467"/>
      <c r="T862" s="467"/>
      <c r="U862" s="467"/>
      <c r="V862" s="467"/>
      <c r="W862" s="42">
        <v>5</v>
      </c>
      <c r="X862" s="43">
        <v>6</v>
      </c>
      <c r="Y862" s="335"/>
    </row>
    <row r="863" spans="1:25" ht="13.5" thickBot="1">
      <c r="A863" s="81"/>
      <c r="B863" s="144"/>
      <c r="C863" s="712" t="s">
        <v>6</v>
      </c>
      <c r="D863" s="695"/>
      <c r="E863" s="170">
        <f aca="true" t="shared" si="114" ref="E863:X863">SUM(E860:E862)</f>
        <v>7.31</v>
      </c>
      <c r="F863" s="171">
        <f t="shared" si="114"/>
        <v>10.17</v>
      </c>
      <c r="G863" s="170">
        <f t="shared" si="114"/>
        <v>6.43</v>
      </c>
      <c r="H863" s="171">
        <f t="shared" si="114"/>
        <v>8.02</v>
      </c>
      <c r="I863" s="209">
        <f t="shared" si="114"/>
        <v>7.73</v>
      </c>
      <c r="J863" s="211">
        <f t="shared" si="114"/>
        <v>10.69</v>
      </c>
      <c r="K863" s="620"/>
      <c r="L863" s="620"/>
      <c r="M863" s="170">
        <f t="shared" si="114"/>
        <v>27.259999999999998</v>
      </c>
      <c r="N863" s="171">
        <f t="shared" si="114"/>
        <v>34.81</v>
      </c>
      <c r="O863" s="620"/>
      <c r="P863" s="620"/>
      <c r="Q863" s="170">
        <f t="shared" si="114"/>
        <v>187</v>
      </c>
      <c r="R863" s="171">
        <f t="shared" si="114"/>
        <v>241</v>
      </c>
      <c r="S863" s="620"/>
      <c r="T863" s="620"/>
      <c r="U863" s="620"/>
      <c r="V863" s="620"/>
      <c r="W863" s="209">
        <f t="shared" si="114"/>
        <v>5.2</v>
      </c>
      <c r="X863" s="171">
        <f t="shared" si="114"/>
        <v>6.4</v>
      </c>
      <c r="Y863" s="336">
        <f>AVERAGE(Q863:R863)</f>
        <v>214</v>
      </c>
    </row>
    <row r="864" spans="1:25" ht="15.75">
      <c r="A864" s="84"/>
      <c r="B864" s="197" t="s">
        <v>53</v>
      </c>
      <c r="C864" s="128"/>
      <c r="D864" s="129"/>
      <c r="E864" s="295"/>
      <c r="F864" s="210"/>
      <c r="G864" s="156"/>
      <c r="H864" s="155"/>
      <c r="I864" s="207"/>
      <c r="J864" s="210"/>
      <c r="K864" s="618"/>
      <c r="L864" s="618"/>
      <c r="M864" s="156"/>
      <c r="N864" s="155"/>
      <c r="O864" s="618"/>
      <c r="P864" s="618"/>
      <c r="Q864" s="207"/>
      <c r="R864" s="149"/>
      <c r="S864" s="513"/>
      <c r="T864" s="513"/>
      <c r="U864" s="513"/>
      <c r="V864" s="513"/>
      <c r="W864" s="148"/>
      <c r="X864" s="158"/>
      <c r="Y864" s="335"/>
    </row>
    <row r="865" spans="1:25" ht="12.75">
      <c r="A865" s="79">
        <v>13</v>
      </c>
      <c r="B865" s="74" t="s">
        <v>266</v>
      </c>
      <c r="C865" s="60">
        <v>40</v>
      </c>
      <c r="D865" s="61">
        <v>60</v>
      </c>
      <c r="E865" s="34">
        <v>0.3</v>
      </c>
      <c r="F865" s="35">
        <v>0.46</v>
      </c>
      <c r="G865" s="31"/>
      <c r="H865" s="32"/>
      <c r="I865" s="34">
        <v>2.5</v>
      </c>
      <c r="J865" s="35">
        <v>3.5</v>
      </c>
      <c r="K865" s="612"/>
      <c r="L865" s="612"/>
      <c r="M865" s="34">
        <v>0.95</v>
      </c>
      <c r="N865" s="35">
        <v>1.43</v>
      </c>
      <c r="O865" s="612"/>
      <c r="P865" s="612"/>
      <c r="Q865" s="45">
        <v>27</v>
      </c>
      <c r="R865" s="46">
        <v>40</v>
      </c>
      <c r="S865" s="649"/>
      <c r="T865" s="649"/>
      <c r="U865" s="649"/>
      <c r="V865" s="649"/>
      <c r="W865" s="169">
        <v>3.8</v>
      </c>
      <c r="X865" s="168">
        <v>5.7</v>
      </c>
      <c r="Y865" s="335"/>
    </row>
    <row r="866" spans="1:25" ht="25.5">
      <c r="A866" s="303" t="s">
        <v>267</v>
      </c>
      <c r="B866" s="76" t="s">
        <v>268</v>
      </c>
      <c r="C866" s="306">
        <v>70</v>
      </c>
      <c r="D866" s="105">
        <v>90</v>
      </c>
      <c r="E866" s="251">
        <v>9.94</v>
      </c>
      <c r="F866" s="286">
        <v>12.43</v>
      </c>
      <c r="G866" s="191">
        <v>6.5</v>
      </c>
      <c r="H866" s="165">
        <v>7.43</v>
      </c>
      <c r="I866" s="251">
        <v>8.29</v>
      </c>
      <c r="J866" s="286">
        <v>10.36</v>
      </c>
      <c r="K866" s="632"/>
      <c r="L866" s="632"/>
      <c r="M866" s="160">
        <v>3.18</v>
      </c>
      <c r="N866" s="287">
        <v>3.97</v>
      </c>
      <c r="O866" s="632"/>
      <c r="P866" s="632"/>
      <c r="Q866" s="254">
        <v>108</v>
      </c>
      <c r="R866" s="18">
        <v>135</v>
      </c>
      <c r="S866" s="509"/>
      <c r="T866" s="509"/>
      <c r="U866" s="509"/>
      <c r="V866" s="509"/>
      <c r="W866" s="111">
        <v>0.68</v>
      </c>
      <c r="X866" s="150">
        <v>0.87</v>
      </c>
      <c r="Y866" s="335"/>
    </row>
    <row r="867" spans="1:25" ht="12.75">
      <c r="A867" s="79">
        <v>321</v>
      </c>
      <c r="B867" s="310" t="s">
        <v>134</v>
      </c>
      <c r="C867" s="58">
        <v>110</v>
      </c>
      <c r="D867" s="59">
        <v>130</v>
      </c>
      <c r="E867" s="194">
        <v>2.1</v>
      </c>
      <c r="F867" s="250">
        <v>2.48</v>
      </c>
      <c r="G867" s="247">
        <v>0.6</v>
      </c>
      <c r="H867" s="253">
        <v>0.8</v>
      </c>
      <c r="I867" s="194">
        <v>3.2</v>
      </c>
      <c r="J867" s="250">
        <v>3.78</v>
      </c>
      <c r="K867" s="622"/>
      <c r="L867" s="622"/>
      <c r="M867" s="262">
        <v>14.99</v>
      </c>
      <c r="N867" s="253">
        <v>17.72</v>
      </c>
      <c r="O867" s="622"/>
      <c r="P867" s="622"/>
      <c r="Q867" s="265">
        <v>100</v>
      </c>
      <c r="R867" s="150">
        <v>120</v>
      </c>
      <c r="S867" s="647"/>
      <c r="T867" s="647"/>
      <c r="U867" s="647"/>
      <c r="V867" s="647"/>
      <c r="W867" s="111">
        <v>12.07</v>
      </c>
      <c r="X867" s="301">
        <v>15.7</v>
      </c>
      <c r="Y867" s="335"/>
    </row>
    <row r="868" spans="1:25" ht="12.75">
      <c r="A868" s="79">
        <v>701</v>
      </c>
      <c r="B868" s="75" t="s">
        <v>33</v>
      </c>
      <c r="C868" s="68">
        <v>25</v>
      </c>
      <c r="D868" s="69">
        <v>30</v>
      </c>
      <c r="E868" s="15">
        <v>1.9</v>
      </c>
      <c r="F868" s="32">
        <v>2.28</v>
      </c>
      <c r="G868" s="31">
        <v>0.04</v>
      </c>
      <c r="H868" s="32">
        <v>0.04</v>
      </c>
      <c r="I868" s="15">
        <v>0.23</v>
      </c>
      <c r="J868" s="205">
        <v>0.27</v>
      </c>
      <c r="K868" s="607"/>
      <c r="L868" s="607"/>
      <c r="M868" s="31">
        <v>11.68</v>
      </c>
      <c r="N868" s="32">
        <v>14.01</v>
      </c>
      <c r="O868" s="607"/>
      <c r="P868" s="607"/>
      <c r="Q868" s="193">
        <v>53</v>
      </c>
      <c r="R868" s="43">
        <v>64</v>
      </c>
      <c r="S868" s="645"/>
      <c r="T868" s="645"/>
      <c r="U868" s="645"/>
      <c r="V868" s="645"/>
      <c r="W868" s="49"/>
      <c r="X868" s="50"/>
      <c r="Y868" s="335"/>
    </row>
    <row r="869" spans="1:25" ht="12.75">
      <c r="A869" s="79">
        <v>7</v>
      </c>
      <c r="B869" s="146" t="s">
        <v>18</v>
      </c>
      <c r="C869" s="56">
        <v>6</v>
      </c>
      <c r="D869" s="57">
        <v>10</v>
      </c>
      <c r="E869" s="31">
        <v>1.56</v>
      </c>
      <c r="F869" s="32">
        <v>2.6</v>
      </c>
      <c r="G869" s="31">
        <v>1.56</v>
      </c>
      <c r="H869" s="32">
        <v>2.6</v>
      </c>
      <c r="I869" s="31">
        <v>1.52</v>
      </c>
      <c r="J869" s="32">
        <v>2.53</v>
      </c>
      <c r="K869" s="607"/>
      <c r="L869" s="607"/>
      <c r="M869" s="31">
        <v>0</v>
      </c>
      <c r="N869" s="32">
        <v>0</v>
      </c>
      <c r="O869" s="607"/>
      <c r="P869" s="607"/>
      <c r="Q869" s="42">
        <v>21</v>
      </c>
      <c r="R869" s="43">
        <v>35</v>
      </c>
      <c r="S869" s="645"/>
      <c r="T869" s="645"/>
      <c r="U869" s="645"/>
      <c r="V869" s="645"/>
      <c r="W869" s="42"/>
      <c r="X869" s="43"/>
      <c r="Y869" s="335"/>
    </row>
    <row r="870" spans="1:25" ht="12.75">
      <c r="A870" s="79">
        <v>393</v>
      </c>
      <c r="B870" s="74" t="s">
        <v>89</v>
      </c>
      <c r="C870" s="360">
        <v>170</v>
      </c>
      <c r="D870" s="4">
        <v>200</v>
      </c>
      <c r="E870" s="40">
        <v>0.14</v>
      </c>
      <c r="F870" s="41">
        <v>0.19</v>
      </c>
      <c r="G870" s="107"/>
      <c r="H870" s="250"/>
      <c r="I870" s="40">
        <v>0.06</v>
      </c>
      <c r="J870" s="41">
        <v>0.03</v>
      </c>
      <c r="K870" s="293"/>
      <c r="L870" s="293"/>
      <c r="M870" s="40">
        <v>10.84</v>
      </c>
      <c r="N870" s="41">
        <v>15.12</v>
      </c>
      <c r="O870" s="293"/>
      <c r="P870" s="293"/>
      <c r="Q870" s="40">
        <v>44</v>
      </c>
      <c r="R870" s="174">
        <v>61</v>
      </c>
      <c r="S870" s="293"/>
      <c r="T870" s="293"/>
      <c r="U870" s="293"/>
      <c r="V870" s="293"/>
      <c r="W870" s="111">
        <v>2.13</v>
      </c>
      <c r="X870" s="97">
        <v>2.84</v>
      </c>
      <c r="Y870" s="335"/>
    </row>
    <row r="871" spans="1:25" ht="13.5" thickBot="1">
      <c r="A871" s="320"/>
      <c r="B871" s="578"/>
      <c r="C871" s="713" t="s">
        <v>6</v>
      </c>
      <c r="D871" s="714"/>
      <c r="E871" s="296">
        <f aca="true" t="shared" si="115" ref="E871:X871">SUM(E865:E870)</f>
        <v>15.940000000000001</v>
      </c>
      <c r="F871" s="297">
        <f t="shared" si="115"/>
        <v>20.440000000000005</v>
      </c>
      <c r="G871" s="296">
        <f t="shared" si="115"/>
        <v>8.7</v>
      </c>
      <c r="H871" s="297">
        <f t="shared" si="115"/>
        <v>10.87</v>
      </c>
      <c r="I871" s="296">
        <f t="shared" si="115"/>
        <v>15.799999999999999</v>
      </c>
      <c r="J871" s="527">
        <f t="shared" si="115"/>
        <v>20.470000000000002</v>
      </c>
      <c r="K871" s="527"/>
      <c r="L871" s="527"/>
      <c r="M871" s="296">
        <f t="shared" si="115"/>
        <v>41.64</v>
      </c>
      <c r="N871" s="297">
        <f t="shared" si="115"/>
        <v>52.24999999999999</v>
      </c>
      <c r="O871" s="527"/>
      <c r="P871" s="527"/>
      <c r="Q871" s="296">
        <f t="shared" si="115"/>
        <v>353</v>
      </c>
      <c r="R871" s="297">
        <f>SUM(R865:R870)</f>
        <v>455</v>
      </c>
      <c r="S871" s="527"/>
      <c r="T871" s="527"/>
      <c r="U871" s="527"/>
      <c r="V871" s="527"/>
      <c r="W871" s="296">
        <f t="shared" si="115"/>
        <v>18.68</v>
      </c>
      <c r="X871" s="297">
        <f t="shared" si="115"/>
        <v>25.11</v>
      </c>
      <c r="Y871" s="338">
        <f>AVERAGE(Q871:R871)</f>
        <v>404</v>
      </c>
    </row>
    <row r="872" spans="1:25" ht="13.5" thickBot="1">
      <c r="A872" s="576"/>
      <c r="B872" s="579"/>
      <c r="C872" s="715" t="s">
        <v>15</v>
      </c>
      <c r="D872" s="716"/>
      <c r="E872" s="580">
        <f aca="true" t="shared" si="116" ref="E872:X872">SUM(E847+E850+E858+E863+E871)</f>
        <v>44.775</v>
      </c>
      <c r="F872" s="581">
        <f t="shared" si="116"/>
        <v>58.63</v>
      </c>
      <c r="G872" s="538">
        <f t="shared" si="116"/>
        <v>29.29</v>
      </c>
      <c r="H872" s="539">
        <f t="shared" si="116"/>
        <v>34.58</v>
      </c>
      <c r="I872" s="580">
        <f t="shared" si="116"/>
        <v>50.709999999999994</v>
      </c>
      <c r="J872" s="581">
        <f t="shared" si="116"/>
        <v>66.72</v>
      </c>
      <c r="K872" s="621"/>
      <c r="L872" s="621"/>
      <c r="M872" s="538">
        <f t="shared" si="116"/>
        <v>209.51999999999998</v>
      </c>
      <c r="N872" s="539">
        <f t="shared" si="116"/>
        <v>266.17</v>
      </c>
      <c r="O872" s="621"/>
      <c r="P872" s="621"/>
      <c r="Q872" s="582">
        <f t="shared" si="116"/>
        <v>1398</v>
      </c>
      <c r="R872" s="541">
        <f t="shared" si="116"/>
        <v>1791</v>
      </c>
      <c r="S872" s="653"/>
      <c r="T872" s="653"/>
      <c r="U872" s="653"/>
      <c r="V872" s="653"/>
      <c r="W872" s="538">
        <f t="shared" si="116"/>
        <v>61.32</v>
      </c>
      <c r="X872" s="542">
        <f t="shared" si="116"/>
        <v>79.66</v>
      </c>
      <c r="Y872" s="337">
        <f>AVERAGE(Q872:R872)</f>
        <v>1594.5</v>
      </c>
    </row>
    <row r="873" spans="1:25" ht="13.5" thickBot="1">
      <c r="A873" s="686"/>
      <c r="B873" s="687"/>
      <c r="C873" s="687"/>
      <c r="D873" s="687"/>
      <c r="E873" s="687"/>
      <c r="F873" s="687"/>
      <c r="G873" s="687"/>
      <c r="H873" s="687"/>
      <c r="I873" s="687"/>
      <c r="J873" s="687"/>
      <c r="K873" s="687"/>
      <c r="L873" s="687"/>
      <c r="M873" s="687"/>
      <c r="N873" s="687"/>
      <c r="O873" s="687"/>
      <c r="P873" s="687"/>
      <c r="Q873" s="687"/>
      <c r="R873" s="687"/>
      <c r="S873" s="687"/>
      <c r="T873" s="687"/>
      <c r="U873" s="687"/>
      <c r="V873" s="687"/>
      <c r="W873" s="687"/>
      <c r="X873" s="688"/>
      <c r="Y873" s="335"/>
    </row>
    <row r="874" spans="1:25" ht="12.75">
      <c r="A874" s="86"/>
      <c r="B874" s="689" t="s">
        <v>26</v>
      </c>
      <c r="C874" s="690"/>
      <c r="D874" s="691"/>
      <c r="E874" s="87">
        <v>42</v>
      </c>
      <c r="F874" s="87">
        <v>54</v>
      </c>
      <c r="G874" s="87" t="e">
        <f>E874*#REF!/C875</f>
        <v>#REF!</v>
      </c>
      <c r="H874" s="87" t="e">
        <f>F874*#REF!/C875</f>
        <v>#REF!</v>
      </c>
      <c r="I874" s="87">
        <v>47</v>
      </c>
      <c r="J874" s="87">
        <v>60</v>
      </c>
      <c r="K874" s="87"/>
      <c r="L874" s="87"/>
      <c r="M874" s="87">
        <v>203</v>
      </c>
      <c r="N874" s="88">
        <v>261</v>
      </c>
      <c r="O874" s="88"/>
      <c r="P874" s="88"/>
      <c r="Q874" s="89">
        <v>1400</v>
      </c>
      <c r="R874" s="90">
        <v>1800</v>
      </c>
      <c r="S874" s="90"/>
      <c r="T874" s="90"/>
      <c r="U874" s="90"/>
      <c r="V874" s="90"/>
      <c r="W874" s="90">
        <v>45</v>
      </c>
      <c r="X874" s="91">
        <v>50</v>
      </c>
      <c r="Y874" s="335"/>
    </row>
    <row r="875" spans="1:25" ht="13.5" thickBot="1">
      <c r="A875" s="92"/>
      <c r="B875" s="93" t="s">
        <v>28</v>
      </c>
      <c r="C875" s="177">
        <v>100</v>
      </c>
      <c r="D875" s="178"/>
      <c r="E875" s="179">
        <f>E872*C875/E874-C875</f>
        <v>6.607142857142861</v>
      </c>
      <c r="F875" s="561">
        <f>F872*C875/F874-C875</f>
        <v>8.574074074074076</v>
      </c>
      <c r="G875" s="561" t="e">
        <f>G872*C875/G874-C875</f>
        <v>#REF!</v>
      </c>
      <c r="H875" s="561" t="e">
        <f>H872*C875/H874-C875</f>
        <v>#REF!</v>
      </c>
      <c r="I875" s="561">
        <f>I872*C875/I874-C875</f>
        <v>7.893617021276583</v>
      </c>
      <c r="J875" s="561">
        <f>J872*C875/J874-C875</f>
        <v>11.200000000000003</v>
      </c>
      <c r="K875" s="561"/>
      <c r="L875" s="561"/>
      <c r="M875" s="561">
        <f>M872*C875/M874-C875</f>
        <v>3.2118226600985196</v>
      </c>
      <c r="N875" s="562">
        <f>N872*C875/N874-C875</f>
        <v>1.9808429118773887</v>
      </c>
      <c r="O875" s="562"/>
      <c r="P875" s="562"/>
      <c r="Q875" s="561">
        <f>Q872*C875/Q874-C875</f>
        <v>-0.1428571428571388</v>
      </c>
      <c r="R875" s="561">
        <f>R872*C875/R874-C875</f>
        <v>-0.5</v>
      </c>
      <c r="S875" s="561"/>
      <c r="T875" s="561"/>
      <c r="U875" s="561"/>
      <c r="V875" s="561"/>
      <c r="W875" s="561">
        <f>W872*C875/W874-C875</f>
        <v>36.26666666666668</v>
      </c>
      <c r="X875" s="563">
        <f>X872*C875/X874-C875</f>
        <v>59.31999999999999</v>
      </c>
      <c r="Y875" s="335"/>
    </row>
    <row r="889" spans="1:24" ht="15.75">
      <c r="A889" s="30"/>
      <c r="B889" s="5"/>
      <c r="C889" s="5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</row>
    <row r="890" spans="2:24" ht="16.5" thickBot="1">
      <c r="B890" s="5"/>
      <c r="C890" s="5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</row>
    <row r="891" spans="1:24" ht="77.25" thickBot="1">
      <c r="A891" s="83" t="s">
        <v>88</v>
      </c>
      <c r="B891" s="142" t="s">
        <v>22</v>
      </c>
      <c r="C891" s="725" t="s">
        <v>23</v>
      </c>
      <c r="D891" s="720"/>
      <c r="E891" s="725" t="s">
        <v>24</v>
      </c>
      <c r="F891" s="726"/>
      <c r="G891" s="726"/>
      <c r="H891" s="726"/>
      <c r="I891" s="726"/>
      <c r="J891" s="726"/>
      <c r="K891" s="726"/>
      <c r="L891" s="726"/>
      <c r="M891" s="726"/>
      <c r="N891" s="704"/>
      <c r="O891" s="378"/>
      <c r="P891" s="378"/>
      <c r="Q891" s="696" t="s">
        <v>25</v>
      </c>
      <c r="R891" s="697"/>
      <c r="S891" s="650"/>
      <c r="T891" s="650"/>
      <c r="U891" s="650"/>
      <c r="V891" s="650"/>
      <c r="W891" s="727" t="s">
        <v>50</v>
      </c>
      <c r="X891" s="728"/>
    </row>
    <row r="892" spans="1:24" ht="13.5" thickBot="1">
      <c r="A892" s="674" t="s">
        <v>269</v>
      </c>
      <c r="B892" s="704"/>
      <c r="C892" s="721"/>
      <c r="D892" s="722"/>
      <c r="E892" s="733" t="s">
        <v>8</v>
      </c>
      <c r="F892" s="734"/>
      <c r="G892" s="734"/>
      <c r="H892" s="735"/>
      <c r="I892" s="736" t="s">
        <v>9</v>
      </c>
      <c r="J892" s="737"/>
      <c r="K892" s="604"/>
      <c r="L892" s="604"/>
      <c r="M892" s="736" t="s">
        <v>10</v>
      </c>
      <c r="N892" s="737"/>
      <c r="O892" s="641"/>
      <c r="P892" s="641"/>
      <c r="Q892" s="698"/>
      <c r="R892" s="688"/>
      <c r="S892" s="382"/>
      <c r="T892" s="382"/>
      <c r="U892" s="382"/>
      <c r="V892" s="382"/>
      <c r="W892" s="729"/>
      <c r="X892" s="730"/>
    </row>
    <row r="893" spans="1:24" ht="13.5" thickBot="1">
      <c r="A893" s="710"/>
      <c r="B893" s="711"/>
      <c r="C893" s="723"/>
      <c r="D893" s="724"/>
      <c r="E893" s="703" t="s">
        <v>29</v>
      </c>
      <c r="F893" s="704"/>
      <c r="G893" s="705" t="s">
        <v>30</v>
      </c>
      <c r="H893" s="706"/>
      <c r="I893" s="738"/>
      <c r="J893" s="706"/>
      <c r="K893" s="614"/>
      <c r="L893" s="614"/>
      <c r="M893" s="739"/>
      <c r="N893" s="740"/>
      <c r="O893" s="641"/>
      <c r="P893" s="641"/>
      <c r="Q893" s="699"/>
      <c r="R893" s="700"/>
      <c r="S893" s="537"/>
      <c r="T893" s="537"/>
      <c r="U893" s="537"/>
      <c r="V893" s="537"/>
      <c r="W893" s="731"/>
      <c r="X893" s="732"/>
    </row>
    <row r="894" spans="1:24" ht="16.5" thickBot="1">
      <c r="A894" s="77"/>
      <c r="B894" s="180" t="s">
        <v>0</v>
      </c>
      <c r="C894" s="72" t="s">
        <v>86</v>
      </c>
      <c r="D894" s="71" t="s">
        <v>87</v>
      </c>
      <c r="E894" s="70" t="s">
        <v>86</v>
      </c>
      <c r="F894" s="71" t="s">
        <v>87</v>
      </c>
      <c r="G894" s="72" t="s">
        <v>86</v>
      </c>
      <c r="H894" s="71" t="s">
        <v>87</v>
      </c>
      <c r="I894" s="70" t="s">
        <v>86</v>
      </c>
      <c r="J894" s="71" t="s">
        <v>87</v>
      </c>
      <c r="K894" s="605"/>
      <c r="L894" s="605"/>
      <c r="M894" s="70" t="s">
        <v>86</v>
      </c>
      <c r="N894" s="71" t="s">
        <v>87</v>
      </c>
      <c r="O894" s="605"/>
      <c r="P894" s="605"/>
      <c r="Q894" s="70" t="s">
        <v>86</v>
      </c>
      <c r="R894" s="71" t="s">
        <v>87</v>
      </c>
      <c r="S894" s="605"/>
      <c r="T894" s="605"/>
      <c r="U894" s="605"/>
      <c r="V894" s="605"/>
      <c r="W894" s="70" t="s">
        <v>86</v>
      </c>
      <c r="X894" s="71" t="s">
        <v>87</v>
      </c>
    </row>
    <row r="895" spans="1:25" ht="12.75">
      <c r="A895" s="325"/>
      <c r="B895" s="20" t="s">
        <v>143</v>
      </c>
      <c r="C895" s="58">
        <v>40</v>
      </c>
      <c r="D895" s="59">
        <v>50</v>
      </c>
      <c r="E895" s="109">
        <v>0.24</v>
      </c>
      <c r="F895" s="250">
        <v>0.32</v>
      </c>
      <c r="G895" s="247"/>
      <c r="H895" s="253"/>
      <c r="I895" s="109">
        <v>0.03</v>
      </c>
      <c r="J895" s="250">
        <v>0.04</v>
      </c>
      <c r="K895" s="615"/>
      <c r="L895" s="615"/>
      <c r="M895" s="247">
        <v>0.75</v>
      </c>
      <c r="N895" s="253">
        <v>1</v>
      </c>
      <c r="O895" s="638"/>
      <c r="P895" s="638"/>
      <c r="Q895" s="148">
        <v>4</v>
      </c>
      <c r="R895" s="149">
        <v>7</v>
      </c>
      <c r="S895" s="648"/>
      <c r="T895" s="648"/>
      <c r="U895" s="648"/>
      <c r="V895" s="648"/>
      <c r="W895" s="111">
        <v>0.8</v>
      </c>
      <c r="X895" s="150">
        <v>1.2</v>
      </c>
      <c r="Y895" s="335"/>
    </row>
    <row r="896" spans="1:25" ht="25.5">
      <c r="A896" s="79">
        <v>232</v>
      </c>
      <c r="B896" s="521" t="s">
        <v>270</v>
      </c>
      <c r="C896" s="98" t="s">
        <v>20</v>
      </c>
      <c r="D896" s="99" t="s">
        <v>46</v>
      </c>
      <c r="E896" s="246">
        <v>10.37</v>
      </c>
      <c r="F896" s="275">
        <v>12.96</v>
      </c>
      <c r="G896" s="40">
        <v>8.1</v>
      </c>
      <c r="H896" s="214">
        <v>10.12</v>
      </c>
      <c r="I896" s="246">
        <v>10.9</v>
      </c>
      <c r="J896" s="275">
        <v>12.78</v>
      </c>
      <c r="K896" s="616"/>
      <c r="L896" s="616"/>
      <c r="M896" s="169">
        <v>16.99</v>
      </c>
      <c r="N896" s="168">
        <v>21.23</v>
      </c>
      <c r="O896" s="616"/>
      <c r="P896" s="616"/>
      <c r="Q896" s="246">
        <v>170</v>
      </c>
      <c r="R896" s="275">
        <v>212</v>
      </c>
      <c r="S896" s="616"/>
      <c r="T896" s="616"/>
      <c r="U896" s="616"/>
      <c r="V896" s="616"/>
      <c r="W896" s="40">
        <v>0.23</v>
      </c>
      <c r="X896" s="41">
        <v>0.29</v>
      </c>
      <c r="Y896" s="335"/>
    </row>
    <row r="897" spans="1:25" ht="12.75">
      <c r="A897" s="79">
        <v>701</v>
      </c>
      <c r="B897" s="75" t="s">
        <v>33</v>
      </c>
      <c r="C897" s="68">
        <v>30</v>
      </c>
      <c r="D897" s="69">
        <v>40</v>
      </c>
      <c r="E897" s="107">
        <v>2.28</v>
      </c>
      <c r="F897" s="165">
        <v>3.04</v>
      </c>
      <c r="G897" s="107">
        <v>0.039</v>
      </c>
      <c r="H897" s="165"/>
      <c r="I897" s="107">
        <v>0.24</v>
      </c>
      <c r="J897" s="165">
        <v>0.36</v>
      </c>
      <c r="K897" s="611"/>
      <c r="L897" s="611"/>
      <c r="M897" s="107">
        <v>14.76</v>
      </c>
      <c r="N897" s="165">
        <v>20.01</v>
      </c>
      <c r="O897" s="611"/>
      <c r="P897" s="611"/>
      <c r="Q897" s="111">
        <v>67</v>
      </c>
      <c r="R897" s="167">
        <v>89</v>
      </c>
      <c r="S897" s="648"/>
      <c r="T897" s="648"/>
      <c r="U897" s="648"/>
      <c r="V897" s="648"/>
      <c r="W897" s="49"/>
      <c r="X897" s="50"/>
      <c r="Y897" s="335"/>
    </row>
    <row r="898" spans="1:25" ht="12.75">
      <c r="A898" s="79">
        <v>394</v>
      </c>
      <c r="B898" s="85" t="s">
        <v>16</v>
      </c>
      <c r="C898" s="67">
        <v>170</v>
      </c>
      <c r="D898" s="57">
        <v>200</v>
      </c>
      <c r="E898" s="107">
        <v>3.94</v>
      </c>
      <c r="F898" s="250">
        <v>4.64</v>
      </c>
      <c r="G898" s="107">
        <v>2.42</v>
      </c>
      <c r="H898" s="250">
        <v>3.27</v>
      </c>
      <c r="I898" s="107">
        <v>4.35</v>
      </c>
      <c r="J898" s="250">
        <v>5.12</v>
      </c>
      <c r="K898" s="615"/>
      <c r="L898" s="615"/>
      <c r="M898" s="107">
        <v>15.63</v>
      </c>
      <c r="N898" s="250">
        <v>17.26</v>
      </c>
      <c r="O898" s="615"/>
      <c r="P898" s="615"/>
      <c r="Q898" s="111">
        <v>88</v>
      </c>
      <c r="R898" s="150">
        <v>103</v>
      </c>
      <c r="S898" s="647"/>
      <c r="T898" s="647"/>
      <c r="U898" s="647"/>
      <c r="V898" s="647"/>
      <c r="W898" s="111">
        <v>0.19</v>
      </c>
      <c r="X898" s="150">
        <v>0.8</v>
      </c>
      <c r="Y898" s="335"/>
    </row>
    <row r="899" spans="1:25" ht="13.5" thickBot="1">
      <c r="A899" s="81"/>
      <c r="B899" s="144"/>
      <c r="C899" s="712" t="s">
        <v>6</v>
      </c>
      <c r="D899" s="695"/>
      <c r="E899" s="151">
        <f aca="true" t="shared" si="117" ref="E899:W899">SUM(E895:E898)</f>
        <v>16.83</v>
      </c>
      <c r="F899" s="285">
        <f t="shared" si="117"/>
        <v>20.96</v>
      </c>
      <c r="G899" s="151">
        <f t="shared" si="117"/>
        <v>10.559</v>
      </c>
      <c r="H899" s="285">
        <f t="shared" si="117"/>
        <v>13.389999999999999</v>
      </c>
      <c r="I899" s="151">
        <f t="shared" si="117"/>
        <v>15.52</v>
      </c>
      <c r="J899" s="285">
        <f t="shared" si="117"/>
        <v>18.299999999999997</v>
      </c>
      <c r="K899" s="617"/>
      <c r="L899" s="617"/>
      <c r="M899" s="151">
        <f t="shared" si="117"/>
        <v>48.13</v>
      </c>
      <c r="N899" s="285">
        <f t="shared" si="117"/>
        <v>59.5</v>
      </c>
      <c r="O899" s="617"/>
      <c r="P899" s="617"/>
      <c r="Q899" s="151">
        <f>SUM(Q895:Q898)</f>
        <v>329</v>
      </c>
      <c r="R899" s="285">
        <f t="shared" si="117"/>
        <v>411</v>
      </c>
      <c r="S899" s="617"/>
      <c r="T899" s="617"/>
      <c r="U899" s="617"/>
      <c r="V899" s="617"/>
      <c r="W899" s="151">
        <f t="shared" si="117"/>
        <v>1.22</v>
      </c>
      <c r="X899" s="285">
        <f>SUM(X895:X898)</f>
        <v>2.29</v>
      </c>
      <c r="Y899" s="336">
        <f>AVERAGE(Q899:R899)</f>
        <v>370</v>
      </c>
    </row>
    <row r="900" spans="1:25" ht="15.75">
      <c r="A900" s="84"/>
      <c r="B900" s="181" t="s">
        <v>1</v>
      </c>
      <c r="C900" s="128"/>
      <c r="D900" s="129"/>
      <c r="E900" s="154"/>
      <c r="F900" s="155" t="s">
        <v>7</v>
      </c>
      <c r="G900" s="156"/>
      <c r="H900" s="155"/>
      <c r="I900" s="156"/>
      <c r="J900" s="155"/>
      <c r="K900" s="618"/>
      <c r="L900" s="618"/>
      <c r="M900" s="156"/>
      <c r="N900" s="155" t="s">
        <v>7</v>
      </c>
      <c r="O900" s="618"/>
      <c r="P900" s="618"/>
      <c r="Q900" s="156"/>
      <c r="R900" s="157"/>
      <c r="S900" s="651"/>
      <c r="T900" s="651"/>
      <c r="U900" s="651"/>
      <c r="V900" s="651"/>
      <c r="W900" s="154"/>
      <c r="X900" s="158"/>
      <c r="Y900" s="335"/>
    </row>
    <row r="901" spans="1:25" ht="12.75">
      <c r="A901" s="79"/>
      <c r="B901" s="199" t="s">
        <v>139</v>
      </c>
      <c r="C901" s="104">
        <v>100</v>
      </c>
      <c r="D901" s="57">
        <v>90</v>
      </c>
      <c r="E901" s="247">
        <v>0.45</v>
      </c>
      <c r="F901" s="247">
        <v>0.4</v>
      </c>
      <c r="G901" s="107"/>
      <c r="H901" s="250"/>
      <c r="I901" s="109">
        <v>0.72</v>
      </c>
      <c r="J901" s="409">
        <v>0.67</v>
      </c>
      <c r="K901" s="615"/>
      <c r="L901" s="615"/>
      <c r="M901" s="410">
        <v>17.87</v>
      </c>
      <c r="N901" s="250">
        <v>16.08</v>
      </c>
      <c r="O901" s="615"/>
      <c r="P901" s="615"/>
      <c r="Q901" s="111">
        <v>67</v>
      </c>
      <c r="R901" s="301">
        <v>60</v>
      </c>
      <c r="S901" s="647"/>
      <c r="T901" s="647"/>
      <c r="U901" s="647"/>
      <c r="V901" s="647"/>
      <c r="W901" s="196">
        <v>10</v>
      </c>
      <c r="X901" s="150">
        <v>9</v>
      </c>
      <c r="Y901" s="335"/>
    </row>
    <row r="902" spans="1:25" ht="13.5" thickBot="1">
      <c r="A902" s="81"/>
      <c r="B902" s="144"/>
      <c r="C902" s="712" t="s">
        <v>6</v>
      </c>
      <c r="D902" s="695"/>
      <c r="E902" s="151">
        <f aca="true" t="shared" si="118" ref="E902:X902">SUM(E901:E901)</f>
        <v>0.45</v>
      </c>
      <c r="F902" s="202">
        <f t="shared" si="118"/>
        <v>0.4</v>
      </c>
      <c r="G902" s="151"/>
      <c r="H902" s="202"/>
      <c r="I902" s="151">
        <f t="shared" si="118"/>
        <v>0.72</v>
      </c>
      <c r="J902" s="202">
        <f t="shared" si="118"/>
        <v>0.67</v>
      </c>
      <c r="K902" s="202"/>
      <c r="L902" s="202"/>
      <c r="M902" s="151">
        <f t="shared" si="118"/>
        <v>17.87</v>
      </c>
      <c r="N902" s="202">
        <f t="shared" si="118"/>
        <v>16.08</v>
      </c>
      <c r="O902" s="202"/>
      <c r="P902" s="202"/>
      <c r="Q902" s="151">
        <f t="shared" si="118"/>
        <v>67</v>
      </c>
      <c r="R902" s="202">
        <f t="shared" si="118"/>
        <v>60</v>
      </c>
      <c r="S902" s="202"/>
      <c r="T902" s="202"/>
      <c r="U902" s="202"/>
      <c r="V902" s="202"/>
      <c r="W902" s="151">
        <f t="shared" si="118"/>
        <v>10</v>
      </c>
      <c r="X902" s="285">
        <f t="shared" si="118"/>
        <v>9</v>
      </c>
      <c r="Y902" s="337">
        <f>AVERAGE(Q902:R902)</f>
        <v>63.5</v>
      </c>
    </row>
    <row r="903" spans="1:25" ht="15.75">
      <c r="A903" s="84"/>
      <c r="B903" s="181" t="s">
        <v>2</v>
      </c>
      <c r="C903" s="128"/>
      <c r="D903" s="129"/>
      <c r="E903" s="154"/>
      <c r="F903" s="155"/>
      <c r="G903" s="156"/>
      <c r="H903" s="155"/>
      <c r="I903" s="156"/>
      <c r="J903" s="155"/>
      <c r="K903" s="618"/>
      <c r="L903" s="618"/>
      <c r="M903" s="207"/>
      <c r="N903" s="155"/>
      <c r="O903" s="618"/>
      <c r="P903" s="618"/>
      <c r="Q903" s="156"/>
      <c r="R903" s="149"/>
      <c r="S903" s="513"/>
      <c r="T903" s="513"/>
      <c r="U903" s="513"/>
      <c r="V903" s="513"/>
      <c r="W903" s="148"/>
      <c r="X903" s="158"/>
      <c r="Y903" s="335"/>
    </row>
    <row r="904" spans="1:25" ht="25.5">
      <c r="A904" s="185" t="s">
        <v>271</v>
      </c>
      <c r="B904" s="186" t="s">
        <v>272</v>
      </c>
      <c r="C904" s="306">
        <v>40</v>
      </c>
      <c r="D904" s="308">
        <v>60</v>
      </c>
      <c r="E904" s="31">
        <v>0.46</v>
      </c>
      <c r="F904" s="32">
        <v>0.69</v>
      </c>
      <c r="G904" s="31"/>
      <c r="H904" s="32"/>
      <c r="I904" s="31">
        <v>2.2</v>
      </c>
      <c r="J904" s="32">
        <v>3.2</v>
      </c>
      <c r="K904" s="607"/>
      <c r="L904" s="607"/>
      <c r="M904" s="31">
        <v>4.33</v>
      </c>
      <c r="N904" s="32">
        <v>6.49</v>
      </c>
      <c r="O904" s="612"/>
      <c r="P904" s="612"/>
      <c r="Q904" s="45">
        <v>45</v>
      </c>
      <c r="R904" s="46">
        <v>68</v>
      </c>
      <c r="S904" s="649"/>
      <c r="T904" s="649"/>
      <c r="U904" s="649"/>
      <c r="V904" s="649"/>
      <c r="W904" s="42">
        <v>8.3</v>
      </c>
      <c r="X904" s="43">
        <v>12.45</v>
      </c>
      <c r="Y904" s="335"/>
    </row>
    <row r="905" spans="1:25" ht="38.25">
      <c r="A905" s="79">
        <v>59</v>
      </c>
      <c r="B905" s="146" t="s">
        <v>273</v>
      </c>
      <c r="C905" s="58">
        <v>150</v>
      </c>
      <c r="D905" s="59">
        <v>200</v>
      </c>
      <c r="E905" s="40">
        <v>1.25</v>
      </c>
      <c r="F905" s="250">
        <v>1.67</v>
      </c>
      <c r="G905" s="109">
        <v>0.11</v>
      </c>
      <c r="H905" s="250">
        <v>0.15</v>
      </c>
      <c r="I905" s="40">
        <v>2.97</v>
      </c>
      <c r="J905" s="41">
        <v>5.04</v>
      </c>
      <c r="K905" s="293"/>
      <c r="L905" s="293"/>
      <c r="M905" s="14">
        <v>6.22</v>
      </c>
      <c r="N905" s="41">
        <v>8.29</v>
      </c>
      <c r="O905" s="293"/>
      <c r="P905" s="293"/>
      <c r="Q905" s="40">
        <v>71</v>
      </c>
      <c r="R905" s="174">
        <v>95</v>
      </c>
      <c r="S905" s="293"/>
      <c r="T905" s="293"/>
      <c r="U905" s="293"/>
      <c r="V905" s="293"/>
      <c r="W905" s="111">
        <v>10.66</v>
      </c>
      <c r="X905" s="150">
        <v>14.21</v>
      </c>
      <c r="Y905" s="335"/>
    </row>
    <row r="906" spans="1:25" ht="12.75">
      <c r="A906" s="79">
        <v>294</v>
      </c>
      <c r="B906" s="146" t="s">
        <v>274</v>
      </c>
      <c r="C906" s="58">
        <v>90</v>
      </c>
      <c r="D906" s="59">
        <v>120</v>
      </c>
      <c r="E906" s="40">
        <v>6.71</v>
      </c>
      <c r="F906" s="41">
        <v>8.94</v>
      </c>
      <c r="G906" s="109">
        <v>4.62</v>
      </c>
      <c r="H906" s="250">
        <v>6.16</v>
      </c>
      <c r="I906" s="40">
        <v>5.19</v>
      </c>
      <c r="J906" s="41">
        <v>6.93</v>
      </c>
      <c r="K906" s="293"/>
      <c r="L906" s="293"/>
      <c r="M906" s="14">
        <v>12.3</v>
      </c>
      <c r="N906" s="41">
        <v>16.4</v>
      </c>
      <c r="O906" s="293"/>
      <c r="P906" s="293"/>
      <c r="Q906" s="40">
        <v>134</v>
      </c>
      <c r="R906" s="174">
        <v>178</v>
      </c>
      <c r="S906" s="293"/>
      <c r="T906" s="293"/>
      <c r="U906" s="293"/>
      <c r="V906" s="293"/>
      <c r="W906" s="111">
        <v>4.65</v>
      </c>
      <c r="X906" s="301">
        <v>5.81</v>
      </c>
      <c r="Y906" s="335"/>
    </row>
    <row r="907" spans="1:25" ht="12.75">
      <c r="A907" s="79">
        <v>331</v>
      </c>
      <c r="B907" s="20" t="s">
        <v>275</v>
      </c>
      <c r="C907" s="65">
        <v>90</v>
      </c>
      <c r="D907" s="57">
        <v>100</v>
      </c>
      <c r="E907" s="31">
        <v>1.5</v>
      </c>
      <c r="F907" s="32">
        <v>1.81</v>
      </c>
      <c r="G907" s="213">
        <v>1.5</v>
      </c>
      <c r="H907" s="364">
        <v>1.8</v>
      </c>
      <c r="I907" s="31">
        <v>2.45</v>
      </c>
      <c r="J907" s="214">
        <v>2.94</v>
      </c>
      <c r="K907" s="636"/>
      <c r="L907" s="636"/>
      <c r="M907" s="15">
        <v>11.7</v>
      </c>
      <c r="N907" s="205">
        <v>12.87</v>
      </c>
      <c r="O907" s="607"/>
      <c r="P907" s="607"/>
      <c r="Q907" s="42">
        <v>67</v>
      </c>
      <c r="R907" s="43">
        <v>74</v>
      </c>
      <c r="S907" s="645"/>
      <c r="T907" s="645"/>
      <c r="U907" s="645"/>
      <c r="V907" s="645"/>
      <c r="W907" s="42">
        <v>4.56</v>
      </c>
      <c r="X907" s="43">
        <v>5.7</v>
      </c>
      <c r="Y907" s="335"/>
    </row>
    <row r="908" spans="1:25" ht="12.75">
      <c r="A908" s="79">
        <v>376</v>
      </c>
      <c r="B908" s="20" t="s">
        <v>112</v>
      </c>
      <c r="C908" s="64">
        <v>150</v>
      </c>
      <c r="D908" s="44">
        <v>200</v>
      </c>
      <c r="E908" s="109">
        <v>0.33</v>
      </c>
      <c r="F908" s="250">
        <v>0.59</v>
      </c>
      <c r="G908" s="107"/>
      <c r="H908" s="250"/>
      <c r="I908" s="109">
        <v>0.02</v>
      </c>
      <c r="J908" s="250">
        <v>0.04</v>
      </c>
      <c r="K908" s="615"/>
      <c r="L908" s="615"/>
      <c r="M908" s="247">
        <v>20.82</v>
      </c>
      <c r="N908" s="250">
        <v>35.01</v>
      </c>
      <c r="O908" s="615"/>
      <c r="P908" s="615"/>
      <c r="Q908" s="111">
        <v>85</v>
      </c>
      <c r="R908" s="150">
        <v>115</v>
      </c>
      <c r="S908" s="647"/>
      <c r="T908" s="647"/>
      <c r="U908" s="647"/>
      <c r="V908" s="647"/>
      <c r="W908" s="111">
        <v>0.3</v>
      </c>
      <c r="X908" s="150">
        <v>0.4</v>
      </c>
      <c r="Y908" s="335"/>
    </row>
    <row r="909" spans="1:25" ht="12.75">
      <c r="A909" s="79">
        <v>700</v>
      </c>
      <c r="B909" s="145" t="s">
        <v>14</v>
      </c>
      <c r="C909" s="472">
        <v>40</v>
      </c>
      <c r="D909" s="63">
        <v>50</v>
      </c>
      <c r="E909" s="164">
        <v>3.08</v>
      </c>
      <c r="F909" s="165">
        <v>4</v>
      </c>
      <c r="G909" s="164"/>
      <c r="H909" s="165"/>
      <c r="I909" s="164">
        <v>0.53</v>
      </c>
      <c r="J909" s="165">
        <v>0.66</v>
      </c>
      <c r="K909" s="611"/>
      <c r="L909" s="611"/>
      <c r="M909" s="212">
        <v>15.08</v>
      </c>
      <c r="N909" s="165">
        <v>18.85</v>
      </c>
      <c r="O909" s="611"/>
      <c r="P909" s="611"/>
      <c r="Q909" s="166">
        <v>80</v>
      </c>
      <c r="R909" s="167">
        <v>100</v>
      </c>
      <c r="S909" s="648"/>
      <c r="T909" s="648"/>
      <c r="U909" s="648"/>
      <c r="V909" s="648"/>
      <c r="W909" s="302"/>
      <c r="X909" s="173"/>
      <c r="Y909" s="335"/>
    </row>
    <row r="910" spans="1:25" ht="13.5" thickBot="1">
      <c r="A910" s="81"/>
      <c r="B910" s="144"/>
      <c r="C910" s="712" t="s">
        <v>6</v>
      </c>
      <c r="D910" s="695"/>
      <c r="E910" s="151">
        <f aca="true" t="shared" si="119" ref="E910:X910">SUM(E904:E909)</f>
        <v>13.33</v>
      </c>
      <c r="F910" s="152">
        <f t="shared" si="119"/>
        <v>17.7</v>
      </c>
      <c r="G910" s="151">
        <f t="shared" si="119"/>
        <v>6.23</v>
      </c>
      <c r="H910" s="152">
        <f t="shared" si="119"/>
        <v>8.110000000000001</v>
      </c>
      <c r="I910" s="151">
        <f t="shared" si="119"/>
        <v>13.359999999999998</v>
      </c>
      <c r="J910" s="152">
        <f t="shared" si="119"/>
        <v>18.81</v>
      </c>
      <c r="K910" s="617"/>
      <c r="L910" s="617"/>
      <c r="M910" s="202">
        <f t="shared" si="119"/>
        <v>70.45</v>
      </c>
      <c r="N910" s="152">
        <f t="shared" si="119"/>
        <v>97.91</v>
      </c>
      <c r="O910" s="617"/>
      <c r="P910" s="617"/>
      <c r="Q910" s="151">
        <f t="shared" si="119"/>
        <v>482</v>
      </c>
      <c r="R910" s="152">
        <f t="shared" si="119"/>
        <v>630</v>
      </c>
      <c r="S910" s="617"/>
      <c r="T910" s="617"/>
      <c r="U910" s="617"/>
      <c r="V910" s="617"/>
      <c r="W910" s="151">
        <f t="shared" si="119"/>
        <v>28.47</v>
      </c>
      <c r="X910" s="152">
        <f t="shared" si="119"/>
        <v>38.57</v>
      </c>
      <c r="Y910" s="336">
        <f>AVERAGE(Q910:R910)</f>
        <v>556</v>
      </c>
    </row>
    <row r="911" spans="1:25" ht="15.75">
      <c r="A911" s="84"/>
      <c r="B911" s="181" t="s">
        <v>54</v>
      </c>
      <c r="C911" s="128"/>
      <c r="D911" s="129"/>
      <c r="E911" s="154"/>
      <c r="F911" s="155"/>
      <c r="G911" s="156"/>
      <c r="H911" s="155"/>
      <c r="I911" s="207"/>
      <c r="J911" s="210"/>
      <c r="K911" s="618"/>
      <c r="L911" s="618"/>
      <c r="M911" s="156"/>
      <c r="N911" s="155"/>
      <c r="O911" s="618"/>
      <c r="P911" s="618"/>
      <c r="Q911" s="156"/>
      <c r="R911" s="149"/>
      <c r="S911" s="513"/>
      <c r="T911" s="513"/>
      <c r="U911" s="513"/>
      <c r="V911" s="513"/>
      <c r="W911" s="208"/>
      <c r="X911" s="158"/>
      <c r="Y911" s="335"/>
    </row>
    <row r="912" spans="1:25" ht="12.75">
      <c r="A912" s="79">
        <v>401</v>
      </c>
      <c r="B912" s="75" t="s">
        <v>82</v>
      </c>
      <c r="C912" s="33">
        <v>150</v>
      </c>
      <c r="D912" s="44">
        <v>180</v>
      </c>
      <c r="E912" s="31">
        <v>4.05</v>
      </c>
      <c r="F912" s="32">
        <v>4.86</v>
      </c>
      <c r="G912" s="15">
        <v>4.05</v>
      </c>
      <c r="H912" s="205">
        <v>4.86</v>
      </c>
      <c r="I912" s="31">
        <v>4.75</v>
      </c>
      <c r="J912" s="32">
        <v>5.76</v>
      </c>
      <c r="K912" s="607"/>
      <c r="L912" s="607"/>
      <c r="M912" s="15">
        <v>11.2</v>
      </c>
      <c r="N912" s="205">
        <v>13.44</v>
      </c>
      <c r="O912" s="607"/>
      <c r="P912" s="607"/>
      <c r="Q912" s="42">
        <v>95</v>
      </c>
      <c r="R912" s="43">
        <v>114</v>
      </c>
      <c r="S912" s="645"/>
      <c r="T912" s="645"/>
      <c r="U912" s="645"/>
      <c r="V912" s="645"/>
      <c r="W912" s="193">
        <v>1.35</v>
      </c>
      <c r="X912" s="43">
        <v>1.62</v>
      </c>
      <c r="Y912" s="335"/>
    </row>
    <row r="913" spans="1:25" ht="12.75">
      <c r="A913" s="79">
        <v>454</v>
      </c>
      <c r="B913" s="146" t="s">
        <v>276</v>
      </c>
      <c r="C913" s="58">
        <v>50</v>
      </c>
      <c r="D913" s="105">
        <v>70</v>
      </c>
      <c r="E913" s="107">
        <v>2.26</v>
      </c>
      <c r="F913" s="250">
        <v>2.63</v>
      </c>
      <c r="G913" s="169">
        <v>0.7</v>
      </c>
      <c r="H913" s="168">
        <v>0.8</v>
      </c>
      <c r="I913" s="247">
        <v>3.32</v>
      </c>
      <c r="J913" s="253">
        <v>3.87</v>
      </c>
      <c r="K913" s="615"/>
      <c r="L913" s="615"/>
      <c r="M913" s="107">
        <v>16.45</v>
      </c>
      <c r="N913" s="250">
        <v>19.19</v>
      </c>
      <c r="O913" s="615"/>
      <c r="P913" s="615"/>
      <c r="Q913" s="111">
        <v>98</v>
      </c>
      <c r="R913" s="150">
        <v>129</v>
      </c>
      <c r="S913" s="647"/>
      <c r="T913" s="647"/>
      <c r="U913" s="647"/>
      <c r="V913" s="647"/>
      <c r="W913" s="196">
        <v>0.06</v>
      </c>
      <c r="X913" s="150">
        <v>0.072</v>
      </c>
      <c r="Y913" s="335"/>
    </row>
    <row r="914" spans="1:25" ht="13.5" thickBot="1">
      <c r="A914" s="81"/>
      <c r="B914" s="144"/>
      <c r="C914" s="712" t="s">
        <v>6</v>
      </c>
      <c r="D914" s="695"/>
      <c r="E914" s="170">
        <f aca="true" t="shared" si="120" ref="E914:X914">SUM(E912:E913)</f>
        <v>6.31</v>
      </c>
      <c r="F914" s="171">
        <f t="shared" si="120"/>
        <v>7.49</v>
      </c>
      <c r="G914" s="170">
        <f t="shared" si="120"/>
        <v>4.75</v>
      </c>
      <c r="H914" s="171">
        <f t="shared" si="120"/>
        <v>5.66</v>
      </c>
      <c r="I914" s="209">
        <f t="shared" si="120"/>
        <v>8.07</v>
      </c>
      <c r="J914" s="211">
        <f t="shared" si="120"/>
        <v>9.629999999999999</v>
      </c>
      <c r="K914" s="620"/>
      <c r="L914" s="620"/>
      <c r="M914" s="170">
        <f t="shared" si="120"/>
        <v>27.65</v>
      </c>
      <c r="N914" s="171">
        <f t="shared" si="120"/>
        <v>32.63</v>
      </c>
      <c r="O914" s="620"/>
      <c r="P914" s="620"/>
      <c r="Q914" s="170">
        <f t="shared" si="120"/>
        <v>193</v>
      </c>
      <c r="R914" s="171">
        <f t="shared" si="120"/>
        <v>243</v>
      </c>
      <c r="S914" s="620"/>
      <c r="T914" s="620"/>
      <c r="U914" s="620"/>
      <c r="V914" s="620"/>
      <c r="W914" s="209">
        <f t="shared" si="120"/>
        <v>1.4100000000000001</v>
      </c>
      <c r="X914" s="171">
        <f t="shared" si="120"/>
        <v>1.6920000000000002</v>
      </c>
      <c r="Y914" s="336">
        <f>AVERAGE(Q914:R914)</f>
        <v>218</v>
      </c>
    </row>
    <row r="915" spans="1:25" ht="15.75">
      <c r="A915" s="84"/>
      <c r="B915" s="197" t="s">
        <v>53</v>
      </c>
      <c r="C915" s="128"/>
      <c r="D915" s="129"/>
      <c r="E915" s="154"/>
      <c r="F915" s="155"/>
      <c r="G915" s="156"/>
      <c r="H915" s="155"/>
      <c r="I915" s="207"/>
      <c r="J915" s="210"/>
      <c r="K915" s="618"/>
      <c r="L915" s="618"/>
      <c r="M915" s="156"/>
      <c r="N915" s="155"/>
      <c r="O915" s="618"/>
      <c r="P915" s="618"/>
      <c r="Q915" s="156"/>
      <c r="R915" s="149"/>
      <c r="S915" s="513"/>
      <c r="T915" s="513"/>
      <c r="U915" s="513"/>
      <c r="V915" s="513"/>
      <c r="W915" s="208"/>
      <c r="X915" s="158"/>
      <c r="Y915" s="335"/>
    </row>
    <row r="916" spans="1:25" ht="12.75">
      <c r="A916" s="303">
        <v>14</v>
      </c>
      <c r="B916" s="312" t="s">
        <v>177</v>
      </c>
      <c r="C916" s="239">
        <v>40</v>
      </c>
      <c r="D916" s="3">
        <v>60</v>
      </c>
      <c r="E916" s="107">
        <v>0.45</v>
      </c>
      <c r="F916" s="250">
        <v>0.67</v>
      </c>
      <c r="G916" s="107"/>
      <c r="H916" s="250"/>
      <c r="I916" s="107">
        <v>2.3</v>
      </c>
      <c r="J916" s="250">
        <v>3.5</v>
      </c>
      <c r="K916" s="615"/>
      <c r="L916" s="615"/>
      <c r="M916" s="107">
        <v>1.89</v>
      </c>
      <c r="N916" s="250">
        <v>2.83</v>
      </c>
      <c r="O916" s="615"/>
      <c r="P916" s="615"/>
      <c r="Q916" s="111">
        <v>32</v>
      </c>
      <c r="R916" s="150">
        <v>48</v>
      </c>
      <c r="S916" s="647"/>
      <c r="T916" s="647"/>
      <c r="U916" s="647"/>
      <c r="V916" s="647"/>
      <c r="W916" s="111">
        <v>8.1</v>
      </c>
      <c r="X916" s="150">
        <v>12.15</v>
      </c>
      <c r="Y916" s="335"/>
    </row>
    <row r="917" spans="1:25" ht="12.75">
      <c r="A917" s="116">
        <v>106</v>
      </c>
      <c r="B917" s="20" t="s">
        <v>277</v>
      </c>
      <c r="C917" s="522">
        <v>150</v>
      </c>
      <c r="D917" s="523">
        <v>200</v>
      </c>
      <c r="E917" s="109">
        <v>1.42</v>
      </c>
      <c r="F917" s="250">
        <v>1.7</v>
      </c>
      <c r="G917" s="109">
        <v>1.2</v>
      </c>
      <c r="H917" s="250">
        <v>1.1</v>
      </c>
      <c r="I917" s="247">
        <v>3.17</v>
      </c>
      <c r="J917" s="253">
        <v>4.22</v>
      </c>
      <c r="K917" s="638"/>
      <c r="L917" s="638"/>
      <c r="M917" s="191">
        <v>10.25</v>
      </c>
      <c r="N917" s="192">
        <v>13.66</v>
      </c>
      <c r="O917" s="638"/>
      <c r="P917" s="638"/>
      <c r="Q917" s="111">
        <v>137</v>
      </c>
      <c r="R917" s="150">
        <v>182</v>
      </c>
      <c r="S917" s="648"/>
      <c r="T917" s="648"/>
      <c r="U917" s="648"/>
      <c r="V917" s="648"/>
      <c r="W917" s="276">
        <v>4.41</v>
      </c>
      <c r="X917" s="167">
        <v>5.88</v>
      </c>
      <c r="Y917" s="335"/>
    </row>
    <row r="918" spans="1:25" ht="12.75">
      <c r="A918" s="79">
        <v>1</v>
      </c>
      <c r="B918" s="74" t="s">
        <v>47</v>
      </c>
      <c r="C918" s="54" t="s">
        <v>78</v>
      </c>
      <c r="D918" s="55" t="s">
        <v>55</v>
      </c>
      <c r="E918" s="107">
        <v>2.35</v>
      </c>
      <c r="F918" s="250">
        <v>3.1</v>
      </c>
      <c r="G918" s="107">
        <v>1.07</v>
      </c>
      <c r="H918" s="250">
        <v>2.04</v>
      </c>
      <c r="I918" s="107">
        <v>3.32</v>
      </c>
      <c r="J918" s="250">
        <v>5.4</v>
      </c>
      <c r="K918" s="615"/>
      <c r="L918" s="615"/>
      <c r="M918" s="107">
        <v>14.84</v>
      </c>
      <c r="N918" s="250">
        <v>19.77</v>
      </c>
      <c r="O918" s="615"/>
      <c r="P918" s="615"/>
      <c r="Q918" s="111">
        <v>95</v>
      </c>
      <c r="R918" s="150">
        <v>115</v>
      </c>
      <c r="S918" s="647"/>
      <c r="T918" s="647"/>
      <c r="U918" s="647"/>
      <c r="V918" s="647"/>
      <c r="W918" s="111"/>
      <c r="X918" s="150"/>
      <c r="Y918" s="335"/>
    </row>
    <row r="919" spans="1:25" ht="12.75">
      <c r="A919" s="79"/>
      <c r="B919" s="75" t="s">
        <v>278</v>
      </c>
      <c r="C919" s="68">
        <v>5</v>
      </c>
      <c r="D919" s="69">
        <v>15</v>
      </c>
      <c r="E919" s="247">
        <v>0.32</v>
      </c>
      <c r="F919" s="165">
        <v>0.96</v>
      </c>
      <c r="G919" s="247">
        <v>0.32</v>
      </c>
      <c r="H919" s="165">
        <v>0.96</v>
      </c>
      <c r="I919" s="107">
        <v>1.73</v>
      </c>
      <c r="J919" s="165">
        <v>3.46</v>
      </c>
      <c r="K919" s="611"/>
      <c r="L919" s="611"/>
      <c r="M919" s="107">
        <v>3.9</v>
      </c>
      <c r="N919" s="165">
        <v>11.7</v>
      </c>
      <c r="O919" s="611"/>
      <c r="P919" s="611"/>
      <c r="Q919" s="111">
        <v>27</v>
      </c>
      <c r="R919" s="524">
        <v>81</v>
      </c>
      <c r="S919" s="648"/>
      <c r="T919" s="648"/>
      <c r="U919" s="648"/>
      <c r="V919" s="648"/>
      <c r="W919" s="49"/>
      <c r="X919" s="50"/>
      <c r="Y919" s="335"/>
    </row>
    <row r="920" spans="1:25" ht="12.75">
      <c r="A920" s="79">
        <v>392</v>
      </c>
      <c r="B920" s="74" t="s">
        <v>49</v>
      </c>
      <c r="C920" s="67">
        <v>170</v>
      </c>
      <c r="D920" s="61">
        <v>200</v>
      </c>
      <c r="E920" s="36">
        <v>0.05</v>
      </c>
      <c r="F920" s="37">
        <v>0.06</v>
      </c>
      <c r="G920" s="31"/>
      <c r="H920" s="32"/>
      <c r="I920" s="36">
        <v>0.02</v>
      </c>
      <c r="J920" s="37">
        <v>0.02</v>
      </c>
      <c r="K920" s="467"/>
      <c r="L920" s="467"/>
      <c r="M920" s="36">
        <v>7.9</v>
      </c>
      <c r="N920" s="37">
        <v>9.32</v>
      </c>
      <c r="O920" s="467"/>
      <c r="P920" s="467"/>
      <c r="Q920" s="36">
        <v>32</v>
      </c>
      <c r="R920" s="48">
        <v>37</v>
      </c>
      <c r="S920" s="467"/>
      <c r="T920" s="467"/>
      <c r="U920" s="467"/>
      <c r="V920" s="467"/>
      <c r="W920" s="42">
        <v>0.015</v>
      </c>
      <c r="X920" s="43">
        <v>0.02</v>
      </c>
      <c r="Y920" s="335"/>
    </row>
    <row r="921" spans="1:25" ht="13.5" thickBot="1">
      <c r="A921" s="320"/>
      <c r="B921" s="578"/>
      <c r="C921" s="713" t="s">
        <v>6</v>
      </c>
      <c r="D921" s="714"/>
      <c r="E921" s="296">
        <f aca="true" t="shared" si="121" ref="E921:X921">SUM(E916:E920)</f>
        <v>4.59</v>
      </c>
      <c r="F921" s="573">
        <f t="shared" si="121"/>
        <v>6.49</v>
      </c>
      <c r="G921" s="296">
        <f t="shared" si="121"/>
        <v>2.59</v>
      </c>
      <c r="H921" s="573">
        <f t="shared" si="121"/>
        <v>4.1</v>
      </c>
      <c r="I921" s="299">
        <f t="shared" si="121"/>
        <v>10.54</v>
      </c>
      <c r="J921" s="601">
        <f t="shared" si="121"/>
        <v>16.6</v>
      </c>
      <c r="K921" s="527"/>
      <c r="L921" s="527"/>
      <c r="M921" s="296">
        <f t="shared" si="121"/>
        <v>38.78</v>
      </c>
      <c r="N921" s="573">
        <f t="shared" si="121"/>
        <v>57.28000000000001</v>
      </c>
      <c r="O921" s="527"/>
      <c r="P921" s="527"/>
      <c r="Q921" s="574">
        <f t="shared" si="121"/>
        <v>323</v>
      </c>
      <c r="R921" s="575">
        <f t="shared" si="121"/>
        <v>463</v>
      </c>
      <c r="S921" s="596"/>
      <c r="T921" s="596"/>
      <c r="U921" s="596"/>
      <c r="V921" s="596"/>
      <c r="W921" s="299">
        <f t="shared" si="121"/>
        <v>12.525</v>
      </c>
      <c r="X921" s="573">
        <f t="shared" si="121"/>
        <v>18.05</v>
      </c>
      <c r="Y921" s="338">
        <f>AVERAGE(Q921:R921)</f>
        <v>393</v>
      </c>
    </row>
    <row r="922" spans="1:25" ht="13.5" thickBot="1">
      <c r="A922" s="576"/>
      <c r="B922" s="579"/>
      <c r="C922" s="715" t="s">
        <v>15</v>
      </c>
      <c r="D922" s="716"/>
      <c r="E922" s="538">
        <f aca="true" t="shared" si="122" ref="E922:X922">SUM(E899+E902+E910+E914+E921)</f>
        <v>41.510000000000005</v>
      </c>
      <c r="F922" s="539">
        <f t="shared" si="122"/>
        <v>53.040000000000006</v>
      </c>
      <c r="G922" s="538">
        <f t="shared" si="122"/>
        <v>24.129</v>
      </c>
      <c r="H922" s="539">
        <f t="shared" si="122"/>
        <v>31.259999999999998</v>
      </c>
      <c r="I922" s="580">
        <f t="shared" si="122"/>
        <v>48.209999999999994</v>
      </c>
      <c r="J922" s="581">
        <f t="shared" si="122"/>
        <v>64.00999999999999</v>
      </c>
      <c r="K922" s="621"/>
      <c r="L922" s="621"/>
      <c r="M922" s="538">
        <f t="shared" si="122"/>
        <v>202.88</v>
      </c>
      <c r="N922" s="539">
        <f t="shared" si="122"/>
        <v>263.40000000000003</v>
      </c>
      <c r="O922" s="621"/>
      <c r="P922" s="621"/>
      <c r="Q922" s="540">
        <f t="shared" si="122"/>
        <v>1394</v>
      </c>
      <c r="R922" s="541">
        <f t="shared" si="122"/>
        <v>1807</v>
      </c>
      <c r="S922" s="653"/>
      <c r="T922" s="653"/>
      <c r="U922" s="653"/>
      <c r="V922" s="653"/>
      <c r="W922" s="580">
        <f t="shared" si="122"/>
        <v>53.62499999999999</v>
      </c>
      <c r="X922" s="542">
        <f t="shared" si="122"/>
        <v>69.602</v>
      </c>
      <c r="Y922" s="337">
        <f>AVERAGE(Q922:R922)</f>
        <v>1600.5</v>
      </c>
    </row>
    <row r="923" spans="1:25" ht="13.5" thickBot="1">
      <c r="A923" s="741"/>
      <c r="B923" s="687"/>
      <c r="C923" s="687"/>
      <c r="D923" s="687"/>
      <c r="E923" s="687"/>
      <c r="F923" s="687"/>
      <c r="G923" s="687"/>
      <c r="H923" s="687"/>
      <c r="I923" s="687"/>
      <c r="J923" s="687"/>
      <c r="K923" s="687"/>
      <c r="L923" s="687"/>
      <c r="M923" s="687"/>
      <c r="N923" s="687"/>
      <c r="O923" s="687"/>
      <c r="P923" s="687"/>
      <c r="Q923" s="687"/>
      <c r="R923" s="687"/>
      <c r="S923" s="687"/>
      <c r="T923" s="687"/>
      <c r="U923" s="687"/>
      <c r="V923" s="687"/>
      <c r="W923" s="687"/>
      <c r="X923" s="742"/>
      <c r="Y923" s="335"/>
    </row>
    <row r="924" spans="1:25" ht="12.75">
      <c r="A924" s="86"/>
      <c r="B924" s="689" t="s">
        <v>26</v>
      </c>
      <c r="C924" s="690"/>
      <c r="D924" s="691"/>
      <c r="E924" s="87">
        <v>42</v>
      </c>
      <c r="F924" s="87">
        <v>54</v>
      </c>
      <c r="G924" s="87" t="e">
        <f>E924*#REF!/C925</f>
        <v>#REF!</v>
      </c>
      <c r="H924" s="87" t="e">
        <f>F924*#REF!/C925</f>
        <v>#REF!</v>
      </c>
      <c r="I924" s="87">
        <v>47</v>
      </c>
      <c r="J924" s="87">
        <v>60</v>
      </c>
      <c r="K924" s="87"/>
      <c r="L924" s="87"/>
      <c r="M924" s="87">
        <v>203</v>
      </c>
      <c r="N924" s="88">
        <v>261</v>
      </c>
      <c r="O924" s="88"/>
      <c r="P924" s="88"/>
      <c r="Q924" s="89">
        <v>1400</v>
      </c>
      <c r="R924" s="90">
        <v>1800</v>
      </c>
      <c r="S924" s="90"/>
      <c r="T924" s="90"/>
      <c r="U924" s="90"/>
      <c r="V924" s="90"/>
      <c r="W924" s="90">
        <v>45</v>
      </c>
      <c r="X924" s="91">
        <v>50</v>
      </c>
      <c r="Y924" s="335"/>
    </row>
    <row r="925" spans="1:25" ht="13.5" thickBot="1">
      <c r="A925" s="92"/>
      <c r="B925" s="93" t="s">
        <v>28</v>
      </c>
      <c r="C925" s="177">
        <v>100</v>
      </c>
      <c r="D925" s="178"/>
      <c r="E925" s="179">
        <f>E922*C925/E924-C925</f>
        <v>-1.166666666666643</v>
      </c>
      <c r="F925" s="561">
        <f>F922*C925/F924-C925</f>
        <v>-1.7777777777777573</v>
      </c>
      <c r="G925" s="561" t="e">
        <f>G922*C925/G924-C925</f>
        <v>#REF!</v>
      </c>
      <c r="H925" s="561" t="e">
        <f>H922*C925/H924-C925</f>
        <v>#REF!</v>
      </c>
      <c r="I925" s="561">
        <f>I922*C925/I924-C925</f>
        <v>2.5744680851063606</v>
      </c>
      <c r="J925" s="561">
        <f>J922*C925/J924-C925</f>
        <v>6.683333333333323</v>
      </c>
      <c r="K925" s="561"/>
      <c r="L925" s="561"/>
      <c r="M925" s="561">
        <f>M922*C925/M924-C925</f>
        <v>-0.0591133004926121</v>
      </c>
      <c r="N925" s="562">
        <f>N922*C925/N924-C925</f>
        <v>0.9195402298850723</v>
      </c>
      <c r="O925" s="562"/>
      <c r="P925" s="562"/>
      <c r="Q925" s="561">
        <f>Q922*C925/Q924-C925</f>
        <v>-0.4285714285714306</v>
      </c>
      <c r="R925" s="561">
        <f>R922*C925/R924-C925</f>
        <v>0.38888888888888573</v>
      </c>
      <c r="S925" s="561"/>
      <c r="T925" s="561"/>
      <c r="U925" s="561"/>
      <c r="V925" s="561"/>
      <c r="W925" s="561">
        <f>W922*C925/W924-C925</f>
        <v>19.166666666666643</v>
      </c>
      <c r="X925" s="563">
        <f>X922*C925/X924-C925</f>
        <v>39.20400000000001</v>
      </c>
      <c r="Y925" s="335"/>
    </row>
    <row r="936" spans="2:24" ht="16.5" thickBot="1">
      <c r="B936" s="5"/>
      <c r="C936" s="5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</row>
    <row r="937" spans="1:24" ht="77.25" thickBot="1">
      <c r="A937" s="365" t="s">
        <v>88</v>
      </c>
      <c r="B937" s="82" t="s">
        <v>22</v>
      </c>
      <c r="C937" s="719" t="s">
        <v>23</v>
      </c>
      <c r="D937" s="720"/>
      <c r="E937" s="725" t="s">
        <v>24</v>
      </c>
      <c r="F937" s="726"/>
      <c r="G937" s="726"/>
      <c r="H937" s="726"/>
      <c r="I937" s="726"/>
      <c r="J937" s="726"/>
      <c r="K937" s="726"/>
      <c r="L937" s="726"/>
      <c r="M937" s="726"/>
      <c r="N937" s="704"/>
      <c r="O937" s="378"/>
      <c r="P937" s="378"/>
      <c r="Q937" s="696" t="s">
        <v>25</v>
      </c>
      <c r="R937" s="697"/>
      <c r="S937" s="650"/>
      <c r="T937" s="650"/>
      <c r="U937" s="650"/>
      <c r="V937" s="650"/>
      <c r="W937" s="727" t="s">
        <v>50</v>
      </c>
      <c r="X937" s="728"/>
    </row>
    <row r="938" spans="1:25" ht="13.5" thickBot="1">
      <c r="A938" s="674" t="s">
        <v>279</v>
      </c>
      <c r="B938" s="675"/>
      <c r="C938" s="721"/>
      <c r="D938" s="722"/>
      <c r="E938" s="733" t="s">
        <v>8</v>
      </c>
      <c r="F938" s="734"/>
      <c r="G938" s="734"/>
      <c r="H938" s="735"/>
      <c r="I938" s="736" t="s">
        <v>9</v>
      </c>
      <c r="J938" s="737"/>
      <c r="K938" s="604"/>
      <c r="L938" s="604"/>
      <c r="M938" s="736" t="s">
        <v>10</v>
      </c>
      <c r="N938" s="737"/>
      <c r="O938" s="641"/>
      <c r="P938" s="641"/>
      <c r="Q938" s="698"/>
      <c r="R938" s="688"/>
      <c r="S938" s="382"/>
      <c r="T938" s="382"/>
      <c r="U938" s="382"/>
      <c r="V938" s="382"/>
      <c r="W938" s="729"/>
      <c r="X938" s="730"/>
      <c r="Y938" s="335"/>
    </row>
    <row r="939" spans="1:25" ht="13.5" thickBot="1">
      <c r="A939" s="676"/>
      <c r="B939" s="677"/>
      <c r="C939" s="723"/>
      <c r="D939" s="724"/>
      <c r="E939" s="703" t="s">
        <v>29</v>
      </c>
      <c r="F939" s="704"/>
      <c r="G939" s="705" t="s">
        <v>30</v>
      </c>
      <c r="H939" s="706"/>
      <c r="I939" s="738"/>
      <c r="J939" s="706"/>
      <c r="K939" s="614"/>
      <c r="L939" s="614"/>
      <c r="M939" s="739"/>
      <c r="N939" s="740"/>
      <c r="O939" s="641"/>
      <c r="P939" s="641"/>
      <c r="Q939" s="699"/>
      <c r="R939" s="700"/>
      <c r="S939" s="537"/>
      <c r="T939" s="537"/>
      <c r="U939" s="537"/>
      <c r="V939" s="537"/>
      <c r="W939" s="731"/>
      <c r="X939" s="732"/>
      <c r="Y939" s="335"/>
    </row>
    <row r="940" spans="1:25" ht="16.5" thickBot="1">
      <c r="A940" s="429"/>
      <c r="B940" s="182" t="s">
        <v>0</v>
      </c>
      <c r="C940" s="72" t="s">
        <v>86</v>
      </c>
      <c r="D940" s="71" t="s">
        <v>87</v>
      </c>
      <c r="E940" s="70" t="s">
        <v>86</v>
      </c>
      <c r="F940" s="71" t="s">
        <v>87</v>
      </c>
      <c r="G940" s="72" t="s">
        <v>86</v>
      </c>
      <c r="H940" s="71" t="s">
        <v>87</v>
      </c>
      <c r="I940" s="70" t="s">
        <v>86</v>
      </c>
      <c r="J940" s="71" t="s">
        <v>87</v>
      </c>
      <c r="K940" s="605"/>
      <c r="L940" s="605"/>
      <c r="M940" s="70" t="s">
        <v>86</v>
      </c>
      <c r="N940" s="71" t="s">
        <v>87</v>
      </c>
      <c r="O940" s="605"/>
      <c r="P940" s="605"/>
      <c r="Q940" s="70" t="s">
        <v>86</v>
      </c>
      <c r="R940" s="71" t="s">
        <v>87</v>
      </c>
      <c r="S940" s="605"/>
      <c r="T940" s="605"/>
      <c r="U940" s="605"/>
      <c r="V940" s="605"/>
      <c r="W940" s="70" t="s">
        <v>86</v>
      </c>
      <c r="X940" s="71" t="s">
        <v>87</v>
      </c>
      <c r="Y940" s="335"/>
    </row>
    <row r="941" spans="1:25" ht="25.5">
      <c r="A941" s="67" t="s">
        <v>280</v>
      </c>
      <c r="B941" s="96" t="s">
        <v>281</v>
      </c>
      <c r="C941" s="525">
        <v>150</v>
      </c>
      <c r="D941" s="294">
        <v>200</v>
      </c>
      <c r="E941" s="251">
        <v>4.33</v>
      </c>
      <c r="F941" s="252">
        <v>5.77</v>
      </c>
      <c r="G941" s="121">
        <v>2.53</v>
      </c>
      <c r="H941" s="122">
        <v>3.37</v>
      </c>
      <c r="I941" s="251">
        <v>4.96</v>
      </c>
      <c r="J941" s="252">
        <v>6.61</v>
      </c>
      <c r="K941" s="610"/>
      <c r="L941" s="610"/>
      <c r="M941" s="248">
        <v>18.76</v>
      </c>
      <c r="N941" s="249">
        <v>25.01</v>
      </c>
      <c r="O941" s="610"/>
      <c r="P941" s="610"/>
      <c r="Q941" s="254">
        <v>156</v>
      </c>
      <c r="R941" s="241">
        <v>208</v>
      </c>
      <c r="S941" s="657"/>
      <c r="T941" s="657"/>
      <c r="U941" s="657"/>
      <c r="V941" s="657"/>
      <c r="W941" s="121">
        <v>1.52</v>
      </c>
      <c r="X941" s="122">
        <v>2.03</v>
      </c>
      <c r="Y941" s="335"/>
    </row>
    <row r="942" spans="1:25" ht="12.75">
      <c r="A942" s="79">
        <v>701</v>
      </c>
      <c r="B942" s="74" t="s">
        <v>33</v>
      </c>
      <c r="C942" s="56">
        <v>30</v>
      </c>
      <c r="D942" s="57">
        <v>40</v>
      </c>
      <c r="E942" s="107">
        <v>2.28</v>
      </c>
      <c r="F942" s="216">
        <v>3.04</v>
      </c>
      <c r="G942" s="107">
        <v>0.039</v>
      </c>
      <c r="H942" s="165"/>
      <c r="I942" s="247">
        <v>0.24</v>
      </c>
      <c r="J942" s="216">
        <v>0.36</v>
      </c>
      <c r="K942" s="611"/>
      <c r="L942" s="611"/>
      <c r="M942" s="107">
        <v>14.76</v>
      </c>
      <c r="N942" s="165">
        <v>20.01</v>
      </c>
      <c r="O942" s="611"/>
      <c r="P942" s="611"/>
      <c r="Q942" s="196">
        <v>67</v>
      </c>
      <c r="R942" s="344">
        <v>89</v>
      </c>
      <c r="S942" s="648"/>
      <c r="T942" s="648"/>
      <c r="U942" s="648"/>
      <c r="V942" s="648"/>
      <c r="W942" s="111"/>
      <c r="X942" s="217"/>
      <c r="Y942" s="335"/>
    </row>
    <row r="943" spans="1:25" ht="12.75">
      <c r="A943" s="354">
        <v>7</v>
      </c>
      <c r="B943" s="526" t="s">
        <v>18</v>
      </c>
      <c r="C943" s="17">
        <v>6</v>
      </c>
      <c r="D943" s="57">
        <v>10</v>
      </c>
      <c r="E943" s="247">
        <v>1.56</v>
      </c>
      <c r="F943" s="253">
        <v>2.6</v>
      </c>
      <c r="G943" s="107">
        <v>1.56</v>
      </c>
      <c r="H943" s="250">
        <v>2.6</v>
      </c>
      <c r="I943" s="247">
        <v>1.52</v>
      </c>
      <c r="J943" s="253">
        <v>2.53</v>
      </c>
      <c r="K943" s="615"/>
      <c r="L943" s="615"/>
      <c r="M943" s="107">
        <v>0</v>
      </c>
      <c r="N943" s="250">
        <v>0</v>
      </c>
      <c r="O943" s="615"/>
      <c r="P943" s="615"/>
      <c r="Q943" s="196">
        <v>21</v>
      </c>
      <c r="R943" s="16">
        <v>35</v>
      </c>
      <c r="S943" s="196"/>
      <c r="T943" s="196"/>
      <c r="U943" s="196"/>
      <c r="V943" s="196"/>
      <c r="W943" s="111"/>
      <c r="X943" s="150"/>
      <c r="Y943" s="335"/>
    </row>
    <row r="944" spans="1:25" ht="12.75">
      <c r="A944" s="79">
        <v>395</v>
      </c>
      <c r="B944" s="20" t="s">
        <v>13</v>
      </c>
      <c r="C944" s="64">
        <v>170</v>
      </c>
      <c r="D944" s="57">
        <v>200</v>
      </c>
      <c r="E944" s="31">
        <v>3.94</v>
      </c>
      <c r="F944" s="32">
        <v>4.64</v>
      </c>
      <c r="G944" s="31">
        <v>3.27</v>
      </c>
      <c r="H944" s="32">
        <v>3.27</v>
      </c>
      <c r="I944" s="31">
        <v>4.35</v>
      </c>
      <c r="J944" s="32">
        <v>5.12</v>
      </c>
      <c r="K944" s="607"/>
      <c r="L944" s="607"/>
      <c r="M944" s="31">
        <v>14.67</v>
      </c>
      <c r="N944" s="32">
        <v>17.26</v>
      </c>
      <c r="O944" s="607"/>
      <c r="P944" s="607"/>
      <c r="Q944" s="42">
        <v>91</v>
      </c>
      <c r="R944" s="43">
        <v>107</v>
      </c>
      <c r="S944" s="645"/>
      <c r="T944" s="645"/>
      <c r="U944" s="645"/>
      <c r="V944" s="645"/>
      <c r="W944" s="42">
        <v>0.6</v>
      </c>
      <c r="X944" s="43">
        <v>0.6</v>
      </c>
      <c r="Y944" s="335"/>
    </row>
    <row r="945" spans="1:25" ht="13.5" thickBot="1">
      <c r="A945" s="200"/>
      <c r="B945" s="81"/>
      <c r="C945" s="694" t="s">
        <v>6</v>
      </c>
      <c r="D945" s="695"/>
      <c r="E945" s="202">
        <f aca="true" t="shared" si="123" ref="E945:X945">SUM(E941:E944)</f>
        <v>12.11</v>
      </c>
      <c r="F945" s="206">
        <f t="shared" si="123"/>
        <v>16.049999999999997</v>
      </c>
      <c r="G945" s="151">
        <f t="shared" si="123"/>
        <v>7.398999999999999</v>
      </c>
      <c r="H945" s="152">
        <f t="shared" si="123"/>
        <v>9.24</v>
      </c>
      <c r="I945" s="202">
        <f t="shared" si="123"/>
        <v>11.07</v>
      </c>
      <c r="J945" s="206">
        <f t="shared" si="123"/>
        <v>14.620000000000001</v>
      </c>
      <c r="K945" s="617"/>
      <c r="L945" s="617"/>
      <c r="M945" s="151">
        <f t="shared" si="123"/>
        <v>48.190000000000005</v>
      </c>
      <c r="N945" s="152">
        <f t="shared" si="123"/>
        <v>62.28</v>
      </c>
      <c r="O945" s="617"/>
      <c r="P945" s="617"/>
      <c r="Q945" s="202">
        <f t="shared" si="123"/>
        <v>335</v>
      </c>
      <c r="R945" s="152">
        <f t="shared" si="123"/>
        <v>439</v>
      </c>
      <c r="S945" s="617"/>
      <c r="T945" s="617"/>
      <c r="U945" s="617"/>
      <c r="V945" s="617"/>
      <c r="W945" s="151">
        <f t="shared" si="123"/>
        <v>2.12</v>
      </c>
      <c r="X945" s="153">
        <f t="shared" si="123"/>
        <v>2.63</v>
      </c>
      <c r="Y945" s="339">
        <f>AVERAGE(Q945:R945)</f>
        <v>387</v>
      </c>
    </row>
    <row r="946" spans="1:25" ht="15.75">
      <c r="A946" s="430"/>
      <c r="B946" s="183" t="s">
        <v>1</v>
      </c>
      <c r="C946" s="222"/>
      <c r="D946" s="129"/>
      <c r="E946" s="295"/>
      <c r="F946" s="155" t="s">
        <v>7</v>
      </c>
      <c r="G946" s="156"/>
      <c r="H946" s="155"/>
      <c r="I946" s="156"/>
      <c r="J946" s="155"/>
      <c r="K946" s="618"/>
      <c r="L946" s="618"/>
      <c r="M946" s="207"/>
      <c r="N946" s="210" t="s">
        <v>7</v>
      </c>
      <c r="O946" s="618"/>
      <c r="P946" s="618"/>
      <c r="Q946" s="156"/>
      <c r="R946" s="243"/>
      <c r="S946" s="654"/>
      <c r="T946" s="654"/>
      <c r="U946" s="654"/>
      <c r="V946" s="654"/>
      <c r="W946" s="242"/>
      <c r="X946" s="158"/>
      <c r="Y946" s="335"/>
    </row>
    <row r="947" spans="1:25" ht="12.75">
      <c r="A947" s="79" t="s">
        <v>161</v>
      </c>
      <c r="B947" s="75" t="s">
        <v>181</v>
      </c>
      <c r="C947" s="33">
        <v>180</v>
      </c>
      <c r="D947" s="57">
        <v>180</v>
      </c>
      <c r="E947" s="31">
        <v>0.58</v>
      </c>
      <c r="F947" s="32">
        <v>0.58</v>
      </c>
      <c r="G947" s="31"/>
      <c r="H947" s="32"/>
      <c r="I947" s="31">
        <v>0.41</v>
      </c>
      <c r="J947" s="32">
        <v>0.41</v>
      </c>
      <c r="K947" s="607"/>
      <c r="L947" s="607"/>
      <c r="M947" s="31">
        <v>20.26</v>
      </c>
      <c r="N947" s="32">
        <v>22.26</v>
      </c>
      <c r="O947" s="607"/>
      <c r="P947" s="607"/>
      <c r="Q947" s="42">
        <v>79</v>
      </c>
      <c r="R947" s="43">
        <v>79</v>
      </c>
      <c r="S947" s="645"/>
      <c r="T947" s="645"/>
      <c r="U947" s="645"/>
      <c r="V947" s="645"/>
      <c r="W947" s="42">
        <v>7.6</v>
      </c>
      <c r="X947" s="43">
        <v>7.7</v>
      </c>
      <c r="Y947" s="335"/>
    </row>
    <row r="948" spans="1:25" ht="13.5" thickBot="1">
      <c r="A948" s="200"/>
      <c r="B948" s="81"/>
      <c r="C948" s="694" t="s">
        <v>6</v>
      </c>
      <c r="D948" s="695"/>
      <c r="E948" s="267">
        <f>SUM(E947:E947)</f>
        <v>0.58</v>
      </c>
      <c r="F948" s="267">
        <f>SUM(F947:F947)</f>
        <v>0.58</v>
      </c>
      <c r="G948" s="151"/>
      <c r="H948" s="152"/>
      <c r="I948" s="296">
        <f aca="true" t="shared" si="124" ref="I948:X948">SUM(I947:I947)</f>
        <v>0.41</v>
      </c>
      <c r="J948" s="297">
        <f t="shared" si="124"/>
        <v>0.41</v>
      </c>
      <c r="K948" s="527"/>
      <c r="L948" s="527"/>
      <c r="M948" s="299">
        <f t="shared" si="124"/>
        <v>20.26</v>
      </c>
      <c r="N948" s="527">
        <f t="shared" si="124"/>
        <v>22.26</v>
      </c>
      <c r="O948" s="527"/>
      <c r="P948" s="527"/>
      <c r="Q948" s="296">
        <f t="shared" si="124"/>
        <v>79</v>
      </c>
      <c r="R948" s="297">
        <f t="shared" si="124"/>
        <v>79</v>
      </c>
      <c r="S948" s="527"/>
      <c r="T948" s="527"/>
      <c r="U948" s="527"/>
      <c r="V948" s="527"/>
      <c r="W948" s="296">
        <f t="shared" si="124"/>
        <v>7.6</v>
      </c>
      <c r="X948" s="297">
        <f t="shared" si="124"/>
        <v>7.7</v>
      </c>
      <c r="Y948" s="338">
        <f>AVERAGE(Q948:R948)</f>
        <v>79</v>
      </c>
    </row>
    <row r="949" spans="1:25" ht="15.75">
      <c r="A949" s="430"/>
      <c r="B949" s="183" t="s">
        <v>2</v>
      </c>
      <c r="C949" s="222"/>
      <c r="D949" s="129"/>
      <c r="E949" s="242"/>
      <c r="F949" s="210"/>
      <c r="G949" s="156"/>
      <c r="H949" s="155"/>
      <c r="I949" s="156"/>
      <c r="J949" s="210"/>
      <c r="K949" s="618"/>
      <c r="L949" s="618"/>
      <c r="M949" s="156"/>
      <c r="N949" s="155"/>
      <c r="O949" s="618"/>
      <c r="P949" s="618"/>
      <c r="Q949" s="156"/>
      <c r="R949" s="149"/>
      <c r="S949" s="513"/>
      <c r="T949" s="513"/>
      <c r="U949" s="513"/>
      <c r="V949" s="513"/>
      <c r="W949" s="148"/>
      <c r="X949" s="158"/>
      <c r="Y949" s="335"/>
    </row>
    <row r="950" spans="1:25" ht="12.75">
      <c r="A950" s="528" t="s">
        <v>221</v>
      </c>
      <c r="B950" s="85" t="s">
        <v>222</v>
      </c>
      <c r="C950" s="433">
        <v>40</v>
      </c>
      <c r="D950" s="59">
        <v>60</v>
      </c>
      <c r="E950" s="109">
        <v>0.36</v>
      </c>
      <c r="F950" s="253">
        <v>0.48</v>
      </c>
      <c r="G950" s="109"/>
      <c r="H950" s="250"/>
      <c r="I950" s="109">
        <v>1.44</v>
      </c>
      <c r="J950" s="253">
        <v>1.92</v>
      </c>
      <c r="K950" s="615"/>
      <c r="L950" s="615"/>
      <c r="M950" s="109">
        <v>3.12</v>
      </c>
      <c r="N950" s="250">
        <v>6.6</v>
      </c>
      <c r="O950" s="644"/>
      <c r="P950" s="644"/>
      <c r="Q950" s="110">
        <v>36</v>
      </c>
      <c r="R950" s="159">
        <v>48</v>
      </c>
      <c r="S950" s="652"/>
      <c r="T950" s="652"/>
      <c r="U950" s="652"/>
      <c r="V950" s="652"/>
      <c r="W950" s="111">
        <v>0.8</v>
      </c>
      <c r="X950" s="150">
        <v>1.2</v>
      </c>
      <c r="Y950" s="335"/>
    </row>
    <row r="951" spans="1:25" ht="12.75">
      <c r="A951" s="354">
        <v>48</v>
      </c>
      <c r="B951" s="96" t="s">
        <v>282</v>
      </c>
      <c r="C951" s="433">
        <v>150</v>
      </c>
      <c r="D951" s="59">
        <v>200</v>
      </c>
      <c r="E951" s="529">
        <v>1.4</v>
      </c>
      <c r="F951" s="263">
        <v>1.87</v>
      </c>
      <c r="G951" s="31">
        <v>1.23</v>
      </c>
      <c r="H951" s="250">
        <v>1.64</v>
      </c>
      <c r="I951" s="529">
        <v>2.8</v>
      </c>
      <c r="J951" s="263">
        <v>3.73</v>
      </c>
      <c r="K951" s="631"/>
      <c r="L951" s="631"/>
      <c r="M951" s="258">
        <v>6.62</v>
      </c>
      <c r="N951" s="259">
        <v>8.83</v>
      </c>
      <c r="O951" s="631"/>
      <c r="P951" s="631"/>
      <c r="Q951" s="11">
        <v>70</v>
      </c>
      <c r="R951" s="264">
        <v>93</v>
      </c>
      <c r="S951" s="631"/>
      <c r="T951" s="631"/>
      <c r="U951" s="631"/>
      <c r="V951" s="631"/>
      <c r="W951" s="9">
        <v>0.29</v>
      </c>
      <c r="X951" s="150">
        <v>0.39</v>
      </c>
      <c r="Y951" s="335"/>
    </row>
    <row r="952" spans="1:25" ht="25.5">
      <c r="A952" s="354">
        <v>274</v>
      </c>
      <c r="B952" s="435" t="s">
        <v>283</v>
      </c>
      <c r="C952" s="433">
        <v>80</v>
      </c>
      <c r="D952" s="59">
        <v>100</v>
      </c>
      <c r="E952" s="530">
        <v>4.72</v>
      </c>
      <c r="F952" s="252">
        <v>5.9</v>
      </c>
      <c r="G952" s="51">
        <v>4.05</v>
      </c>
      <c r="H952" s="168">
        <v>5.02</v>
      </c>
      <c r="I952" s="530">
        <v>4.69</v>
      </c>
      <c r="J952" s="252">
        <v>6.25</v>
      </c>
      <c r="K952" s="619"/>
      <c r="L952" s="619"/>
      <c r="M952" s="235">
        <v>4.15</v>
      </c>
      <c r="N952" s="161">
        <v>5.19</v>
      </c>
      <c r="O952" s="252"/>
      <c r="P952" s="252"/>
      <c r="Q952" s="531">
        <v>100</v>
      </c>
      <c r="R952" s="255">
        <v>125</v>
      </c>
      <c r="S952" s="536"/>
      <c r="T952" s="536"/>
      <c r="U952" s="536"/>
      <c r="V952" s="536"/>
      <c r="W952" s="111">
        <v>1.31</v>
      </c>
      <c r="X952" s="150">
        <v>1.74</v>
      </c>
      <c r="Y952" s="335"/>
    </row>
    <row r="953" spans="1:25" ht="12.75">
      <c r="A953" s="79">
        <v>204</v>
      </c>
      <c r="B953" s="221" t="s">
        <v>238</v>
      </c>
      <c r="C953" s="58">
        <v>100</v>
      </c>
      <c r="D953" s="44">
        <v>120</v>
      </c>
      <c r="E953" s="164">
        <v>2.28</v>
      </c>
      <c r="F953" s="165">
        <v>2.96</v>
      </c>
      <c r="G953" s="247">
        <v>0.14</v>
      </c>
      <c r="H953" s="253">
        <v>0.1</v>
      </c>
      <c r="I953" s="164">
        <v>3.84</v>
      </c>
      <c r="J953" s="165">
        <v>4.8</v>
      </c>
      <c r="K953" s="611"/>
      <c r="L953" s="611"/>
      <c r="M953" s="212">
        <v>15.08</v>
      </c>
      <c r="N953" s="216">
        <v>18.09</v>
      </c>
      <c r="O953" s="611"/>
      <c r="P953" s="611"/>
      <c r="Q953" s="166">
        <v>100</v>
      </c>
      <c r="R953" s="167">
        <v>130</v>
      </c>
      <c r="S953" s="648"/>
      <c r="T953" s="648"/>
      <c r="U953" s="648"/>
      <c r="V953" s="648"/>
      <c r="W953" s="111"/>
      <c r="X953" s="150"/>
      <c r="Y953" s="335"/>
    </row>
    <row r="954" spans="1:25" ht="12.75">
      <c r="A954" s="354">
        <v>372</v>
      </c>
      <c r="B954" s="96" t="s">
        <v>284</v>
      </c>
      <c r="C954" s="17">
        <v>150</v>
      </c>
      <c r="D954" s="57">
        <v>200</v>
      </c>
      <c r="E954" s="31">
        <v>0.33</v>
      </c>
      <c r="F954" s="141">
        <v>0.59</v>
      </c>
      <c r="G954" s="31"/>
      <c r="H954" s="141"/>
      <c r="I954" s="31">
        <v>0.02</v>
      </c>
      <c r="J954" s="141">
        <v>0.04</v>
      </c>
      <c r="K954" s="607"/>
      <c r="L954" s="607"/>
      <c r="M954" s="31">
        <v>20.82</v>
      </c>
      <c r="N954" s="141">
        <v>27.76</v>
      </c>
      <c r="O954" s="607"/>
      <c r="P954" s="607"/>
      <c r="Q954" s="42">
        <v>85</v>
      </c>
      <c r="R954" s="97">
        <v>113</v>
      </c>
      <c r="S954" s="645"/>
      <c r="T954" s="645"/>
      <c r="U954" s="645"/>
      <c r="V954" s="645"/>
      <c r="W954" s="42">
        <v>2.3</v>
      </c>
      <c r="X954" s="97">
        <v>3.07</v>
      </c>
      <c r="Y954" s="335"/>
    </row>
    <row r="955" spans="1:25" ht="12.75">
      <c r="A955" s="354">
        <v>700</v>
      </c>
      <c r="B955" s="532" t="s">
        <v>14</v>
      </c>
      <c r="C955" s="533">
        <v>40</v>
      </c>
      <c r="D955" s="63">
        <v>50</v>
      </c>
      <c r="E955" s="164">
        <v>3.08</v>
      </c>
      <c r="F955" s="216">
        <v>4</v>
      </c>
      <c r="G955" s="164"/>
      <c r="H955" s="165"/>
      <c r="I955" s="164">
        <v>0.53</v>
      </c>
      <c r="J955" s="216">
        <v>0.66</v>
      </c>
      <c r="K955" s="611"/>
      <c r="L955" s="611"/>
      <c r="M955" s="164">
        <v>15.08</v>
      </c>
      <c r="N955" s="165">
        <v>18.85</v>
      </c>
      <c r="O955" s="611"/>
      <c r="P955" s="611"/>
      <c r="Q955" s="166">
        <v>80</v>
      </c>
      <c r="R955" s="167">
        <v>100</v>
      </c>
      <c r="S955" s="648"/>
      <c r="T955" s="648"/>
      <c r="U955" s="648"/>
      <c r="V955" s="648"/>
      <c r="W955" s="302"/>
      <c r="X955" s="173"/>
      <c r="Y955" s="335"/>
    </row>
    <row r="956" spans="1:25" ht="13.5" thickBot="1">
      <c r="A956" s="200"/>
      <c r="B956" s="81"/>
      <c r="C956" s="694" t="s">
        <v>6</v>
      </c>
      <c r="D956" s="695"/>
      <c r="E956" s="151">
        <f aca="true" t="shared" si="125" ref="E956:X956">SUM(E950:E955)</f>
        <v>12.17</v>
      </c>
      <c r="F956" s="206">
        <f t="shared" si="125"/>
        <v>15.8</v>
      </c>
      <c r="G956" s="151">
        <f t="shared" si="125"/>
        <v>5.419999999999999</v>
      </c>
      <c r="H956" s="152">
        <f t="shared" si="125"/>
        <v>6.759999999999999</v>
      </c>
      <c r="I956" s="151">
        <f t="shared" si="125"/>
        <v>13.319999999999999</v>
      </c>
      <c r="J956" s="206">
        <f t="shared" si="125"/>
        <v>17.4</v>
      </c>
      <c r="K956" s="617"/>
      <c r="L956" s="617"/>
      <c r="M956" s="151">
        <f t="shared" si="125"/>
        <v>64.87</v>
      </c>
      <c r="N956" s="152">
        <f t="shared" si="125"/>
        <v>85.32</v>
      </c>
      <c r="O956" s="617"/>
      <c r="P956" s="617"/>
      <c r="Q956" s="151">
        <f t="shared" si="125"/>
        <v>471</v>
      </c>
      <c r="R956" s="152">
        <f t="shared" si="125"/>
        <v>609</v>
      </c>
      <c r="S956" s="617"/>
      <c r="T956" s="617"/>
      <c r="U956" s="617"/>
      <c r="V956" s="617"/>
      <c r="W956" s="151">
        <f t="shared" si="125"/>
        <v>4.7</v>
      </c>
      <c r="X956" s="152">
        <f t="shared" si="125"/>
        <v>6.4</v>
      </c>
      <c r="Y956" s="339">
        <f>AVERAGE(Q956:R956)</f>
        <v>540</v>
      </c>
    </row>
    <row r="957" spans="1:25" ht="15.75">
      <c r="A957" s="430"/>
      <c r="B957" s="183" t="s">
        <v>54</v>
      </c>
      <c r="C957" s="222"/>
      <c r="D957" s="129"/>
      <c r="E957" s="242"/>
      <c r="F957" s="155"/>
      <c r="G957" s="207"/>
      <c r="H957" s="210"/>
      <c r="I957" s="156"/>
      <c r="J957" s="155"/>
      <c r="K957" s="618"/>
      <c r="L957" s="618"/>
      <c r="M957" s="207"/>
      <c r="N957" s="210"/>
      <c r="O957" s="618"/>
      <c r="P957" s="618"/>
      <c r="Q957" s="156"/>
      <c r="R957" s="149"/>
      <c r="S957" s="513"/>
      <c r="T957" s="513"/>
      <c r="U957" s="513"/>
      <c r="V957" s="513"/>
      <c r="W957" s="208"/>
      <c r="X957" s="158"/>
      <c r="Y957" s="335"/>
    </row>
    <row r="958" spans="1:25" ht="12.75">
      <c r="A958" s="359">
        <v>401</v>
      </c>
      <c r="B958" s="79" t="s">
        <v>81</v>
      </c>
      <c r="C958" s="418">
        <v>150</v>
      </c>
      <c r="D958" s="44">
        <v>180</v>
      </c>
      <c r="E958" s="31">
        <v>5.35</v>
      </c>
      <c r="F958" s="32">
        <v>6.42</v>
      </c>
      <c r="G958" s="31">
        <v>5.35</v>
      </c>
      <c r="H958" s="32">
        <v>6.42</v>
      </c>
      <c r="I958" s="31">
        <v>5.8</v>
      </c>
      <c r="J958" s="32">
        <v>6.96</v>
      </c>
      <c r="K958" s="607"/>
      <c r="L958" s="607"/>
      <c r="M958" s="31">
        <v>17.05</v>
      </c>
      <c r="N958" s="32">
        <v>20.46</v>
      </c>
      <c r="O958" s="607"/>
      <c r="P958" s="607"/>
      <c r="Q958" s="42">
        <v>120</v>
      </c>
      <c r="R958" s="43">
        <v>144</v>
      </c>
      <c r="S958" s="645"/>
      <c r="T958" s="645"/>
      <c r="U958" s="645"/>
      <c r="V958" s="645"/>
      <c r="W958" s="42">
        <v>0.2</v>
      </c>
      <c r="X958" s="43">
        <v>0.4</v>
      </c>
      <c r="Y958" s="335"/>
    </row>
    <row r="959" spans="1:25" ht="12.75">
      <c r="A959" s="79"/>
      <c r="B959" s="20" t="s">
        <v>160</v>
      </c>
      <c r="C959" s="64">
        <v>5</v>
      </c>
      <c r="D959" s="57">
        <v>20</v>
      </c>
      <c r="E959" s="31">
        <v>0.16</v>
      </c>
      <c r="F959" s="32">
        <v>0.42</v>
      </c>
      <c r="G959" s="31">
        <v>0</v>
      </c>
      <c r="H959" s="32">
        <v>0</v>
      </c>
      <c r="I959" s="31">
        <v>0.19</v>
      </c>
      <c r="J959" s="32">
        <v>0.4</v>
      </c>
      <c r="K959" s="607"/>
      <c r="L959" s="607"/>
      <c r="M959" s="31">
        <v>4.05</v>
      </c>
      <c r="N959" s="32">
        <v>16.11</v>
      </c>
      <c r="O959" s="607"/>
      <c r="P959" s="607"/>
      <c r="Q959" s="42">
        <v>17</v>
      </c>
      <c r="R959" s="43">
        <v>68</v>
      </c>
      <c r="S959" s="645"/>
      <c r="T959" s="645"/>
      <c r="U959" s="645"/>
      <c r="V959" s="645"/>
      <c r="W959" s="42"/>
      <c r="X959" s="43"/>
      <c r="Y959" s="335"/>
    </row>
    <row r="960" spans="1:25" ht="12.75">
      <c r="A960" s="67" t="s">
        <v>285</v>
      </c>
      <c r="B960" s="85" t="s">
        <v>286</v>
      </c>
      <c r="C960" s="2">
        <v>50</v>
      </c>
      <c r="D960" s="105">
        <v>60</v>
      </c>
      <c r="E960" s="31">
        <v>0.4</v>
      </c>
      <c r="F960" s="141">
        <v>0.48</v>
      </c>
      <c r="G960" s="31"/>
      <c r="H960" s="32"/>
      <c r="I960" s="36">
        <v>0.1</v>
      </c>
      <c r="J960" s="48">
        <v>0.12</v>
      </c>
      <c r="K960" s="467"/>
      <c r="L960" s="467"/>
      <c r="M960" s="36">
        <v>3.75</v>
      </c>
      <c r="N960" s="442">
        <v>4.5</v>
      </c>
      <c r="O960" s="442"/>
      <c r="P960" s="442"/>
      <c r="Q960" s="36">
        <v>19</v>
      </c>
      <c r="R960" s="48">
        <v>23</v>
      </c>
      <c r="S960" s="467"/>
      <c r="T960" s="467"/>
      <c r="U960" s="467"/>
      <c r="V960" s="467"/>
      <c r="W960" s="42">
        <v>19</v>
      </c>
      <c r="X960" s="43">
        <v>22</v>
      </c>
      <c r="Y960" s="335"/>
    </row>
    <row r="961" spans="1:25" ht="13.5" thickBot="1">
      <c r="A961" s="200"/>
      <c r="B961" s="81"/>
      <c r="C961" s="694" t="s">
        <v>6</v>
      </c>
      <c r="D961" s="695"/>
      <c r="E961" s="170">
        <f aca="true" t="shared" si="126" ref="E961:X961">SUM(E958:E960)</f>
        <v>5.91</v>
      </c>
      <c r="F961" s="171">
        <f t="shared" si="126"/>
        <v>7.32</v>
      </c>
      <c r="G961" s="209">
        <f t="shared" si="126"/>
        <v>5.35</v>
      </c>
      <c r="H961" s="211">
        <f t="shared" si="126"/>
        <v>6.42</v>
      </c>
      <c r="I961" s="170">
        <f t="shared" si="126"/>
        <v>6.09</v>
      </c>
      <c r="J961" s="171">
        <f t="shared" si="126"/>
        <v>7.48</v>
      </c>
      <c r="K961" s="620"/>
      <c r="L961" s="620"/>
      <c r="M961" s="209">
        <f t="shared" si="126"/>
        <v>24.85</v>
      </c>
      <c r="N961" s="211">
        <f t="shared" si="126"/>
        <v>41.07</v>
      </c>
      <c r="O961" s="620"/>
      <c r="P961" s="620"/>
      <c r="Q961" s="170">
        <f t="shared" si="126"/>
        <v>156</v>
      </c>
      <c r="R961" s="171">
        <f t="shared" si="126"/>
        <v>235</v>
      </c>
      <c r="S961" s="620"/>
      <c r="T961" s="620"/>
      <c r="U961" s="620"/>
      <c r="V961" s="620"/>
      <c r="W961" s="209">
        <f t="shared" si="126"/>
        <v>19.2</v>
      </c>
      <c r="X961" s="171">
        <f t="shared" si="126"/>
        <v>22.4</v>
      </c>
      <c r="Y961" s="339">
        <f>AVERAGE(Q961:R961)</f>
        <v>195.5</v>
      </c>
    </row>
    <row r="962" spans="1:25" ht="15.75">
      <c r="A962" s="430"/>
      <c r="B962" s="183" t="s">
        <v>53</v>
      </c>
      <c r="C962" s="222"/>
      <c r="D962" s="129"/>
      <c r="E962" s="295"/>
      <c r="F962" s="210"/>
      <c r="G962" s="156"/>
      <c r="H962" s="155"/>
      <c r="I962" s="207"/>
      <c r="J962" s="210"/>
      <c r="K962" s="618"/>
      <c r="L962" s="618"/>
      <c r="M962" s="156"/>
      <c r="N962" s="155"/>
      <c r="O962" s="618"/>
      <c r="P962" s="618"/>
      <c r="Q962" s="207"/>
      <c r="R962" s="292"/>
      <c r="S962" s="513"/>
      <c r="T962" s="513"/>
      <c r="U962" s="513"/>
      <c r="V962" s="513"/>
      <c r="W962" s="148"/>
      <c r="X962" s="158"/>
      <c r="Y962" s="335"/>
    </row>
    <row r="963" spans="1:25" ht="25.5">
      <c r="A963" s="234" t="s">
        <v>204</v>
      </c>
      <c r="B963" s="440" t="s">
        <v>205</v>
      </c>
      <c r="C963" s="239">
        <v>40</v>
      </c>
      <c r="D963" s="106">
        <v>60</v>
      </c>
      <c r="E963" s="107">
        <v>0.45</v>
      </c>
      <c r="F963" s="250">
        <v>0.68</v>
      </c>
      <c r="G963" s="175"/>
      <c r="H963" s="176"/>
      <c r="I963" s="107">
        <v>2.3</v>
      </c>
      <c r="J963" s="250">
        <v>3.3</v>
      </c>
      <c r="K963" s="615"/>
      <c r="L963" s="615"/>
      <c r="M963" s="107">
        <v>5.74</v>
      </c>
      <c r="N963" s="250">
        <v>8.61</v>
      </c>
      <c r="O963" s="615"/>
      <c r="P963" s="615"/>
      <c r="Q963" s="111">
        <v>26</v>
      </c>
      <c r="R963" s="150">
        <v>39</v>
      </c>
      <c r="S963" s="647"/>
      <c r="T963" s="647"/>
      <c r="U963" s="647"/>
      <c r="V963" s="647"/>
      <c r="W963" s="111">
        <v>1.83</v>
      </c>
      <c r="X963" s="150">
        <v>2.74</v>
      </c>
      <c r="Y963" s="335"/>
    </row>
    <row r="964" spans="1:25" ht="12.75">
      <c r="A964" s="354">
        <v>270</v>
      </c>
      <c r="B964" s="435" t="s">
        <v>287</v>
      </c>
      <c r="C964" s="433">
        <v>80</v>
      </c>
      <c r="D964" s="59">
        <v>100</v>
      </c>
      <c r="E964" s="530">
        <v>8.95</v>
      </c>
      <c r="F964" s="252">
        <v>11.18</v>
      </c>
      <c r="G964" s="51">
        <v>8.95</v>
      </c>
      <c r="H964" s="168">
        <v>11.18</v>
      </c>
      <c r="I964" s="530">
        <v>9.16</v>
      </c>
      <c r="J964" s="252">
        <v>11.42</v>
      </c>
      <c r="K964" s="619"/>
      <c r="L964" s="619"/>
      <c r="M964" s="235">
        <v>7.33</v>
      </c>
      <c r="N964" s="161">
        <v>9.16</v>
      </c>
      <c r="O964" s="252"/>
      <c r="P964" s="252"/>
      <c r="Q964" s="531">
        <v>138</v>
      </c>
      <c r="R964" s="255">
        <v>173</v>
      </c>
      <c r="S964" s="536"/>
      <c r="T964" s="536"/>
      <c r="U964" s="536"/>
      <c r="V964" s="536"/>
      <c r="W964" s="111">
        <v>0.66</v>
      </c>
      <c r="X964" s="150">
        <v>0.82</v>
      </c>
      <c r="Y964" s="335"/>
    </row>
    <row r="965" spans="1:25" ht="12.75">
      <c r="A965" s="354">
        <v>332</v>
      </c>
      <c r="B965" s="435" t="s">
        <v>288</v>
      </c>
      <c r="C965" s="534">
        <v>80</v>
      </c>
      <c r="D965" s="59">
        <v>100</v>
      </c>
      <c r="E965" s="470">
        <v>1.65</v>
      </c>
      <c r="F965" s="252">
        <v>2.06</v>
      </c>
      <c r="G965" s="51"/>
      <c r="H965" s="168"/>
      <c r="I965" s="470">
        <v>2.31</v>
      </c>
      <c r="J965" s="252">
        <v>2.89</v>
      </c>
      <c r="K965" s="619"/>
      <c r="L965" s="619"/>
      <c r="M965" s="235">
        <v>7.064</v>
      </c>
      <c r="N965" s="161">
        <v>8.83</v>
      </c>
      <c r="O965" s="619"/>
      <c r="P965" s="619"/>
      <c r="Q965" s="535">
        <v>71</v>
      </c>
      <c r="R965" s="536">
        <v>89</v>
      </c>
      <c r="S965" s="536"/>
      <c r="T965" s="536"/>
      <c r="U965" s="536"/>
      <c r="V965" s="536"/>
      <c r="W965" s="111">
        <v>6.52</v>
      </c>
      <c r="X965" s="150">
        <v>8.15</v>
      </c>
      <c r="Y965" s="335"/>
    </row>
    <row r="966" spans="1:25" ht="12.75">
      <c r="A966" s="354">
        <v>392</v>
      </c>
      <c r="B966" s="423" t="s">
        <v>49</v>
      </c>
      <c r="C966" s="360">
        <v>170</v>
      </c>
      <c r="D966" s="61">
        <v>200</v>
      </c>
      <c r="E966" s="14">
        <v>0.04</v>
      </c>
      <c r="F966" s="225">
        <v>0.06</v>
      </c>
      <c r="G966" s="107"/>
      <c r="H966" s="250"/>
      <c r="I966" s="14">
        <v>0.02</v>
      </c>
      <c r="J966" s="225">
        <v>0.03</v>
      </c>
      <c r="K966" s="293"/>
      <c r="L966" s="293"/>
      <c r="M966" s="40">
        <v>6.99</v>
      </c>
      <c r="N966" s="41">
        <v>9.32</v>
      </c>
      <c r="O966" s="293"/>
      <c r="P966" s="293"/>
      <c r="Q966" s="14">
        <v>28</v>
      </c>
      <c r="R966" s="293">
        <v>37</v>
      </c>
      <c r="S966" s="293"/>
      <c r="T966" s="293"/>
      <c r="U966" s="293"/>
      <c r="V966" s="293"/>
      <c r="W966" s="111">
        <v>0.015</v>
      </c>
      <c r="X966" s="150">
        <v>0.02</v>
      </c>
      <c r="Y966" s="335"/>
    </row>
    <row r="967" spans="1:25" ht="12.75">
      <c r="A967" s="354">
        <v>1</v>
      </c>
      <c r="B967" s="112" t="s">
        <v>5</v>
      </c>
      <c r="C967" s="424" t="s">
        <v>78</v>
      </c>
      <c r="D967" s="55" t="s">
        <v>55</v>
      </c>
      <c r="E967" s="247">
        <v>2.35</v>
      </c>
      <c r="F967" s="253">
        <v>3.1</v>
      </c>
      <c r="G967" s="107">
        <v>0.065</v>
      </c>
      <c r="H967" s="250">
        <v>0.04</v>
      </c>
      <c r="I967" s="247">
        <v>3.32</v>
      </c>
      <c r="J967" s="253">
        <v>3.4</v>
      </c>
      <c r="K967" s="615"/>
      <c r="L967" s="615"/>
      <c r="M967" s="107">
        <v>14.84</v>
      </c>
      <c r="N967" s="250">
        <v>19.77</v>
      </c>
      <c r="O967" s="615"/>
      <c r="P967" s="615"/>
      <c r="Q967" s="196">
        <v>95</v>
      </c>
      <c r="R967" s="16">
        <v>115</v>
      </c>
      <c r="S967" s="196"/>
      <c r="T967" s="196"/>
      <c r="U967" s="196"/>
      <c r="V967" s="196"/>
      <c r="W967" s="258"/>
      <c r="X967" s="150"/>
      <c r="Y967" s="335"/>
    </row>
    <row r="968" spans="1:25" ht="13.5" thickBot="1">
      <c r="A968" s="200"/>
      <c r="B968" s="81"/>
      <c r="C968" s="694" t="s">
        <v>6</v>
      </c>
      <c r="D968" s="695"/>
      <c r="E968" s="38">
        <f aca="true" t="shared" si="127" ref="E968:X968">SUM(E963:E967)</f>
        <v>13.439999999999998</v>
      </c>
      <c r="F968" s="317">
        <f t="shared" si="127"/>
        <v>17.080000000000002</v>
      </c>
      <c r="G968" s="38">
        <f t="shared" si="127"/>
        <v>9.014999999999999</v>
      </c>
      <c r="H968" s="317">
        <f t="shared" si="127"/>
        <v>11.219999999999999</v>
      </c>
      <c r="I968" s="38">
        <f t="shared" si="127"/>
        <v>17.11</v>
      </c>
      <c r="J968" s="317">
        <f t="shared" si="127"/>
        <v>21.04</v>
      </c>
      <c r="K968" s="316"/>
      <c r="L968" s="316"/>
      <c r="M968" s="38">
        <f t="shared" si="127"/>
        <v>41.964</v>
      </c>
      <c r="N968" s="317">
        <f t="shared" si="127"/>
        <v>55.69</v>
      </c>
      <c r="O968" s="316"/>
      <c r="P968" s="316"/>
      <c r="Q968" s="38">
        <f t="shared" si="127"/>
        <v>358</v>
      </c>
      <c r="R968" s="317">
        <f t="shared" si="127"/>
        <v>453</v>
      </c>
      <c r="S968" s="316"/>
      <c r="T968" s="316"/>
      <c r="U968" s="316"/>
      <c r="V968" s="316"/>
      <c r="W968" s="38">
        <f t="shared" si="127"/>
        <v>9.025</v>
      </c>
      <c r="X968" s="317">
        <f t="shared" si="127"/>
        <v>11.73</v>
      </c>
      <c r="Y968" s="341">
        <f>AVERAGE(Q968:R968)</f>
        <v>405.5</v>
      </c>
    </row>
    <row r="969" spans="1:25" ht="13.5" thickBot="1">
      <c r="A969" s="494"/>
      <c r="B969" s="495"/>
      <c r="C969" s="717" t="s">
        <v>15</v>
      </c>
      <c r="D969" s="718"/>
      <c r="E969" s="136">
        <f>SUM(E945+E948+E956+E961+E968)</f>
        <v>44.209999999999994</v>
      </c>
      <c r="F969" s="137">
        <f aca="true" t="shared" si="128" ref="F969:X969">SUM(F945+F948+F956+F961+F968)</f>
        <v>56.83</v>
      </c>
      <c r="G969" s="136">
        <f t="shared" si="128"/>
        <v>27.183999999999997</v>
      </c>
      <c r="H969" s="137">
        <f t="shared" si="128"/>
        <v>33.64</v>
      </c>
      <c r="I969" s="136">
        <f t="shared" si="128"/>
        <v>48</v>
      </c>
      <c r="J969" s="137">
        <f t="shared" si="128"/>
        <v>60.949999999999996</v>
      </c>
      <c r="K969" s="613"/>
      <c r="L969" s="613"/>
      <c r="M969" s="136">
        <f t="shared" si="128"/>
        <v>200.134</v>
      </c>
      <c r="N969" s="137">
        <f t="shared" si="128"/>
        <v>266.62</v>
      </c>
      <c r="O969" s="613"/>
      <c r="P969" s="613"/>
      <c r="Q969" s="170">
        <f t="shared" si="128"/>
        <v>1399</v>
      </c>
      <c r="R969" s="171">
        <f t="shared" si="128"/>
        <v>1815</v>
      </c>
      <c r="S969" s="620"/>
      <c r="T969" s="620"/>
      <c r="U969" s="620"/>
      <c r="V969" s="620"/>
      <c r="W969" s="136">
        <f t="shared" si="128"/>
        <v>42.644999999999996</v>
      </c>
      <c r="X969" s="138">
        <f t="shared" si="128"/>
        <v>50.86</v>
      </c>
      <c r="Y969" s="337">
        <f>AVERAGE(Q969:R969)</f>
        <v>1607</v>
      </c>
    </row>
    <row r="970" spans="1:25" ht="13.5" thickBot="1">
      <c r="A970" s="686"/>
      <c r="B970" s="687"/>
      <c r="C970" s="687"/>
      <c r="D970" s="687"/>
      <c r="E970" s="687"/>
      <c r="F970" s="687"/>
      <c r="G970" s="687"/>
      <c r="H970" s="687"/>
      <c r="I970" s="687"/>
      <c r="J970" s="687"/>
      <c r="K970" s="687"/>
      <c r="L970" s="687"/>
      <c r="M970" s="687"/>
      <c r="N970" s="687"/>
      <c r="O970" s="687"/>
      <c r="P970" s="687"/>
      <c r="Q970" s="687"/>
      <c r="R970" s="687"/>
      <c r="S970" s="687"/>
      <c r="T970" s="687"/>
      <c r="U970" s="687"/>
      <c r="V970" s="687"/>
      <c r="W970" s="687"/>
      <c r="X970" s="688"/>
      <c r="Y970" s="335"/>
    </row>
    <row r="971" spans="1:25" ht="12.75">
      <c r="A971" s="86"/>
      <c r="B971" s="689" t="s">
        <v>26</v>
      </c>
      <c r="C971" s="690"/>
      <c r="D971" s="691"/>
      <c r="E971" s="87">
        <v>42</v>
      </c>
      <c r="F971" s="87">
        <v>54</v>
      </c>
      <c r="G971" s="87" t="e">
        <f>E971*#REF!/C972</f>
        <v>#REF!</v>
      </c>
      <c r="H971" s="87" t="e">
        <f>F971*#REF!/C972</f>
        <v>#REF!</v>
      </c>
      <c r="I971" s="87">
        <v>47</v>
      </c>
      <c r="J971" s="87">
        <v>60</v>
      </c>
      <c r="K971" s="87"/>
      <c r="L971" s="87"/>
      <c r="M971" s="87">
        <v>203</v>
      </c>
      <c r="N971" s="88">
        <v>261</v>
      </c>
      <c r="O971" s="88"/>
      <c r="P971" s="88"/>
      <c r="Q971" s="89">
        <v>1400</v>
      </c>
      <c r="R971" s="90">
        <v>1800</v>
      </c>
      <c r="S971" s="90"/>
      <c r="T971" s="90"/>
      <c r="U971" s="90"/>
      <c r="V971" s="90"/>
      <c r="W971" s="90">
        <v>45</v>
      </c>
      <c r="X971" s="91">
        <v>50</v>
      </c>
      <c r="Y971" s="335"/>
    </row>
    <row r="972" spans="1:25" ht="13.5" thickBot="1">
      <c r="A972" s="92"/>
      <c r="B972" s="93" t="s">
        <v>28</v>
      </c>
      <c r="C972" s="692">
        <v>100</v>
      </c>
      <c r="D972" s="693"/>
      <c r="E972" s="557">
        <f>E969*C972/E971-C972</f>
        <v>5.261904761904745</v>
      </c>
      <c r="F972" s="557">
        <f>F969*C972/F971-C972</f>
        <v>5.240740740740748</v>
      </c>
      <c r="G972" s="557" t="e">
        <f>G969*C972/G971-C972</f>
        <v>#REF!</v>
      </c>
      <c r="H972" s="557" t="e">
        <f>H969*C972/H971-C972</f>
        <v>#REF!</v>
      </c>
      <c r="I972" s="557">
        <f>I969*C972/I971-C972</f>
        <v>2.1276595744680833</v>
      </c>
      <c r="J972" s="557">
        <f>J969*C972/J971-C972</f>
        <v>1.5833333333333286</v>
      </c>
      <c r="K972" s="557"/>
      <c r="L972" s="557"/>
      <c r="M972" s="557">
        <f>M969*C972/M971-C972</f>
        <v>-1.4118226600985366</v>
      </c>
      <c r="N972" s="558">
        <f>N969*C972/N971-C972</f>
        <v>2.1532567049808478</v>
      </c>
      <c r="O972" s="558"/>
      <c r="P972" s="558"/>
      <c r="Q972" s="557">
        <f>Q969*C972/Q971-C972</f>
        <v>-0.0714285714285694</v>
      </c>
      <c r="R972" s="557">
        <f>R969*C972/R971-C972</f>
        <v>0.8333333333333286</v>
      </c>
      <c r="S972" s="557"/>
      <c r="T972" s="557"/>
      <c r="U972" s="557"/>
      <c r="V972" s="557"/>
      <c r="W972" s="557">
        <f>W969*C972/W971-C972</f>
        <v>-5.233333333333334</v>
      </c>
      <c r="X972" s="559">
        <f>X969*C972/X971-C972</f>
        <v>1.7199999999999989</v>
      </c>
      <c r="Y972" s="335"/>
    </row>
    <row r="976" spans="1:5" ht="21" thickBot="1">
      <c r="A976" s="683"/>
      <c r="B976" s="683"/>
      <c r="E976" s="335">
        <v>20</v>
      </c>
    </row>
    <row r="977" spans="1:24" ht="21" thickBot="1">
      <c r="A977" s="684" t="s">
        <v>290</v>
      </c>
      <c r="B977" s="684"/>
      <c r="C977" s="685"/>
      <c r="D977" s="685"/>
      <c r="E977" s="546">
        <f>SUM(E34+E74+E118+E164+E218+E269+E318+E369+E416+E471+E517+E570+E621+E672+E720+E770+E820+E872+E922+E969)/E976</f>
        <v>40.3405</v>
      </c>
      <c r="F977" s="547">
        <f>SUM(F34+F74+F118+F164+F218+F269+F318+F369+F416+F471+F517+F570+F621+F672+F720+F770+F820+F872+F922+F969)/E976</f>
        <v>52.391</v>
      </c>
      <c r="G977" s="546">
        <f>SUM(G34+G74+G118+G164+G218+G269+G318+G416+G471+G517+G570+G621+G672+G720+G770+G820+G872+G922+G969)/E976</f>
        <v>25.388200000000005</v>
      </c>
      <c r="H977" s="553">
        <f>SUM(H34+H74+H118+H164+H218+H269+H318+H369+H416+H471+H517+H570+H621+H672+H720+H770+H820+H872+H922+H969)/E976</f>
        <v>33.0715</v>
      </c>
      <c r="I977" s="560">
        <f>SUM(I34+I74+I118+I164+I218+I269+I318+I369+I416+I471+I517+I570+I621+I672+I720+I770+I820+I872+I922+I969)/E976</f>
        <v>46.529</v>
      </c>
      <c r="J977" s="547">
        <f>SUM(J34+J74+J118+J164+J218+J269+J318+J369+J416+J471+J517+J570+J621+J672+J720+J770+J820+J872+J922+J969)/E976</f>
        <v>60.66000000000001</v>
      </c>
      <c r="K977" s="639"/>
      <c r="L977" s="639"/>
      <c r="M977" s="546">
        <f>SUM(M33+M74+M118+M164+M218+M269+M318+M369+M416+M471+M517+M570+M621+M672+M720+M770+M820+M872+M922+M969)/E976</f>
        <v>197.2117</v>
      </c>
      <c r="N977" s="547">
        <f>SUM(N34+N74+N118+N164+N218+N269+N318+N369+N416+N471+N517+N570+N621+N672+N720+N770+N820+N872+N922+N969)/E976</f>
        <v>258.15749999999997</v>
      </c>
      <c r="O977" s="639"/>
      <c r="P977" s="639"/>
      <c r="Q977" s="548">
        <f>SUM(Q34+Q74+Q118+Q164+Q218+Q269+Q318+Q369+Q416+Q471+Q517+Q570+Q621+Q672+Q720+Q770+Q820+Q872+Q922+Q969)/E976</f>
        <v>1387.925</v>
      </c>
      <c r="R977" s="549">
        <f>SUM(R34+R74+R118+R164+R218+R269+R318+R369+R416+R471+R517+R570+R621+R672+R720+R770+R820+R872+R922+R969)/E976</f>
        <v>1796.4</v>
      </c>
      <c r="S977" s="661"/>
      <c r="T977" s="661"/>
      <c r="U977" s="661"/>
      <c r="V977" s="661"/>
      <c r="W977" s="546">
        <f>SUM(W34+W74+W118+W164+W218+W269+W318+W369+W416+W471+W517+W570+W621+W672+W720+W770+W820+W872+W922+W969)/E976</f>
        <v>51.062</v>
      </c>
      <c r="X977" s="550">
        <f>SUM(X34+X74+X118+X164+X218+X269+X318+X369+X416+X471+X517+X570+X621+X672+X720+X770+X820+X872+X922+X969)/E976</f>
        <v>62.822199999999995</v>
      </c>
    </row>
    <row r="978" spans="1:24" ht="28.5" customHeight="1" thickBot="1">
      <c r="A978" s="545"/>
      <c r="B978" s="678" t="s">
        <v>26</v>
      </c>
      <c r="C978" s="679"/>
      <c r="D978" s="680"/>
      <c r="E978" s="551">
        <v>42</v>
      </c>
      <c r="F978" s="552">
        <v>54</v>
      </c>
      <c r="G978" s="552">
        <v>27.3</v>
      </c>
      <c r="H978" s="552">
        <v>32.4</v>
      </c>
      <c r="I978" s="552">
        <v>47</v>
      </c>
      <c r="J978" s="552">
        <v>60</v>
      </c>
      <c r="K978" s="552"/>
      <c r="L978" s="552"/>
      <c r="M978" s="552">
        <v>203</v>
      </c>
      <c r="N978" s="553">
        <v>261</v>
      </c>
      <c r="O978" s="553"/>
      <c r="P978" s="553"/>
      <c r="Q978" s="554">
        <v>1400</v>
      </c>
      <c r="R978" s="555">
        <v>1800</v>
      </c>
      <c r="S978" s="555"/>
      <c r="T978" s="555"/>
      <c r="U978" s="555"/>
      <c r="V978" s="555"/>
      <c r="W978" s="555">
        <v>45</v>
      </c>
      <c r="X978" s="556">
        <v>50</v>
      </c>
    </row>
    <row r="979" spans="1:24" ht="18.75" thickBot="1">
      <c r="A979" s="543"/>
      <c r="B979" s="544" t="s">
        <v>28</v>
      </c>
      <c r="C979" s="681">
        <v>100</v>
      </c>
      <c r="D979" s="682"/>
      <c r="E979" s="567">
        <f>E977*C979/E978-C979</f>
        <v>-3.951190476190476</v>
      </c>
      <c r="F979" s="568">
        <f>F977*C979/F978-C979</f>
        <v>-2.979629629629642</v>
      </c>
      <c r="G979" s="569">
        <f>G977*C979/G978-C979</f>
        <v>-7.002930402930389</v>
      </c>
      <c r="H979" s="569">
        <f>H977*C979/H978-C979</f>
        <v>2.0725308641975317</v>
      </c>
      <c r="I979" s="569">
        <f>I977*C979/I978-C979</f>
        <v>-1.0021276595744553</v>
      </c>
      <c r="J979" s="570">
        <f>J977*C979/J978-C979</f>
        <v>1.1000000000000085</v>
      </c>
      <c r="K979" s="570"/>
      <c r="L979" s="570"/>
      <c r="M979" s="569">
        <f>M977*C979/M978-C979</f>
        <v>-2.851379310344825</v>
      </c>
      <c r="N979" s="571">
        <f>N977*C979/N978-C979</f>
        <v>-1.0890804597701305</v>
      </c>
      <c r="O979" s="571"/>
      <c r="P979" s="571"/>
      <c r="Q979" s="568">
        <f>Q977*C979/Q978-C979</f>
        <v>-0.8624999999999972</v>
      </c>
      <c r="R979" s="569">
        <f>R977*C979/R978-C979</f>
        <v>-0.20000000000000284</v>
      </c>
      <c r="S979" s="569"/>
      <c r="T979" s="569"/>
      <c r="U979" s="569"/>
      <c r="V979" s="569"/>
      <c r="W979" s="569">
        <f>W977*C979/W978-C979</f>
        <v>13.471111111111114</v>
      </c>
      <c r="X979" s="572">
        <f>X977*C979/X978-C979</f>
        <v>25.64439999999999</v>
      </c>
    </row>
  </sheetData>
  <sheetProtection/>
  <mergeCells count="378">
    <mergeCell ref="C98:D98"/>
    <mergeCell ref="C111:D111"/>
    <mergeCell ref="E5:F5"/>
    <mergeCell ref="G5:H5"/>
    <mergeCell ref="K5:L5"/>
    <mergeCell ref="E4:N4"/>
    <mergeCell ref="C51:D51"/>
    <mergeCell ref="B74:D74"/>
    <mergeCell ref="C95:D95"/>
    <mergeCell ref="E88:F88"/>
    <mergeCell ref="Q4:X4"/>
    <mergeCell ref="Q5:R5"/>
    <mergeCell ref="O5:P5"/>
    <mergeCell ref="W5:X5"/>
    <mergeCell ref="S5:T5"/>
    <mergeCell ref="U5:V5"/>
    <mergeCell ref="C972:D972"/>
    <mergeCell ref="A976:B976"/>
    <mergeCell ref="A977:D977"/>
    <mergeCell ref="B978:D978"/>
    <mergeCell ref="C979:D979"/>
    <mergeCell ref="C4:D4"/>
    <mergeCell ref="C43:D43"/>
    <mergeCell ref="C956:D956"/>
    <mergeCell ref="C961:D961"/>
    <mergeCell ref="C968:D968"/>
    <mergeCell ref="C969:D969"/>
    <mergeCell ref="A970:X970"/>
    <mergeCell ref="B971:D971"/>
    <mergeCell ref="I938:J939"/>
    <mergeCell ref="M938:N939"/>
    <mergeCell ref="E939:F939"/>
    <mergeCell ref="G939:H939"/>
    <mergeCell ref="C945:D945"/>
    <mergeCell ref="C948:D948"/>
    <mergeCell ref="C922:D922"/>
    <mergeCell ref="A923:X923"/>
    <mergeCell ref="B924:D924"/>
    <mergeCell ref="C937:D939"/>
    <mergeCell ref="E937:N937"/>
    <mergeCell ref="Q937:R939"/>
    <mergeCell ref="W937:X939"/>
    <mergeCell ref="A938:B939"/>
    <mergeCell ref="E938:H938"/>
    <mergeCell ref="G893:H893"/>
    <mergeCell ref="C899:D899"/>
    <mergeCell ref="C902:D902"/>
    <mergeCell ref="C910:D910"/>
    <mergeCell ref="C914:D914"/>
    <mergeCell ref="C921:D921"/>
    <mergeCell ref="B874:D874"/>
    <mergeCell ref="C891:D893"/>
    <mergeCell ref="E891:N891"/>
    <mergeCell ref="Q891:R893"/>
    <mergeCell ref="W891:X893"/>
    <mergeCell ref="A892:B893"/>
    <mergeCell ref="E892:H892"/>
    <mergeCell ref="I892:J893"/>
    <mergeCell ref="M892:N893"/>
    <mergeCell ref="E893:F893"/>
    <mergeCell ref="C850:D850"/>
    <mergeCell ref="C858:D858"/>
    <mergeCell ref="C863:D863"/>
    <mergeCell ref="C871:D871"/>
    <mergeCell ref="C872:D872"/>
    <mergeCell ref="A873:X873"/>
    <mergeCell ref="E841:H841"/>
    <mergeCell ref="I841:J842"/>
    <mergeCell ref="M841:N842"/>
    <mergeCell ref="E842:F842"/>
    <mergeCell ref="G842:H842"/>
    <mergeCell ref="C847:D847"/>
    <mergeCell ref="C812:D812"/>
    <mergeCell ref="C819:D819"/>
    <mergeCell ref="C820:D820"/>
    <mergeCell ref="A821:X821"/>
    <mergeCell ref="B822:D822"/>
    <mergeCell ref="C840:D842"/>
    <mergeCell ref="E840:N840"/>
    <mergeCell ref="Q840:R842"/>
    <mergeCell ref="W840:X842"/>
    <mergeCell ref="A841:B842"/>
    <mergeCell ref="M790:N791"/>
    <mergeCell ref="E791:F791"/>
    <mergeCell ref="G791:H791"/>
    <mergeCell ref="C797:D797"/>
    <mergeCell ref="C800:D800"/>
    <mergeCell ref="C808:D808"/>
    <mergeCell ref="A771:X771"/>
    <mergeCell ref="B772:D772"/>
    <mergeCell ref="C773:D773"/>
    <mergeCell ref="C789:D791"/>
    <mergeCell ref="E789:N789"/>
    <mergeCell ref="Q789:R791"/>
    <mergeCell ref="W789:X791"/>
    <mergeCell ref="A790:B791"/>
    <mergeCell ref="E790:H790"/>
    <mergeCell ref="I790:J791"/>
    <mergeCell ref="C746:D746"/>
    <mergeCell ref="C749:D749"/>
    <mergeCell ref="C757:D757"/>
    <mergeCell ref="C762:D762"/>
    <mergeCell ref="C769:D769"/>
    <mergeCell ref="C770:D770"/>
    <mergeCell ref="C738:D740"/>
    <mergeCell ref="E738:N738"/>
    <mergeCell ref="Q738:R740"/>
    <mergeCell ref="W738:X740"/>
    <mergeCell ref="A739:B740"/>
    <mergeCell ref="E739:H739"/>
    <mergeCell ref="I739:J740"/>
    <mergeCell ref="M739:N740"/>
    <mergeCell ref="E740:F740"/>
    <mergeCell ref="G740:H740"/>
    <mergeCell ref="C712:D712"/>
    <mergeCell ref="C719:D719"/>
    <mergeCell ref="C720:D720"/>
    <mergeCell ref="A721:X721"/>
    <mergeCell ref="B722:D722"/>
    <mergeCell ref="C723:D723"/>
    <mergeCell ref="M690:N691"/>
    <mergeCell ref="E691:F691"/>
    <mergeCell ref="G691:H691"/>
    <mergeCell ref="C697:D697"/>
    <mergeCell ref="C700:D700"/>
    <mergeCell ref="C708:D708"/>
    <mergeCell ref="C672:D672"/>
    <mergeCell ref="A673:X673"/>
    <mergeCell ref="B674:D674"/>
    <mergeCell ref="C689:D691"/>
    <mergeCell ref="E689:N689"/>
    <mergeCell ref="Q689:R691"/>
    <mergeCell ref="W689:X691"/>
    <mergeCell ref="A690:B691"/>
    <mergeCell ref="E690:H690"/>
    <mergeCell ref="I690:J691"/>
    <mergeCell ref="G642:H642"/>
    <mergeCell ref="C648:D648"/>
    <mergeCell ref="C651:D651"/>
    <mergeCell ref="C659:D659"/>
    <mergeCell ref="C664:D664"/>
    <mergeCell ref="C671:D671"/>
    <mergeCell ref="C624:D624"/>
    <mergeCell ref="C640:D642"/>
    <mergeCell ref="E640:N640"/>
    <mergeCell ref="Q640:R642"/>
    <mergeCell ref="W640:X642"/>
    <mergeCell ref="A641:B642"/>
    <mergeCell ref="E641:H641"/>
    <mergeCell ref="I641:J642"/>
    <mergeCell ref="M641:N642"/>
    <mergeCell ref="E642:F642"/>
    <mergeCell ref="C609:D609"/>
    <mergeCell ref="C613:D613"/>
    <mergeCell ref="C620:D620"/>
    <mergeCell ref="C621:D621"/>
    <mergeCell ref="A622:X622"/>
    <mergeCell ref="B623:D623"/>
    <mergeCell ref="I590:J591"/>
    <mergeCell ref="M590:N591"/>
    <mergeCell ref="E591:F591"/>
    <mergeCell ref="G591:H591"/>
    <mergeCell ref="C598:D598"/>
    <mergeCell ref="C601:D601"/>
    <mergeCell ref="C569:D569"/>
    <mergeCell ref="C570:D570"/>
    <mergeCell ref="A571:X571"/>
    <mergeCell ref="B572:D572"/>
    <mergeCell ref="C589:D591"/>
    <mergeCell ref="E589:N589"/>
    <mergeCell ref="Q589:R591"/>
    <mergeCell ref="W589:X591"/>
    <mergeCell ref="A590:B591"/>
    <mergeCell ref="E590:H590"/>
    <mergeCell ref="E540:F540"/>
    <mergeCell ref="G540:H540"/>
    <mergeCell ref="C546:D546"/>
    <mergeCell ref="C549:D549"/>
    <mergeCell ref="C557:D557"/>
    <mergeCell ref="C562:D562"/>
    <mergeCell ref="B519:D519"/>
    <mergeCell ref="C520:D520"/>
    <mergeCell ref="C538:D540"/>
    <mergeCell ref="E538:N538"/>
    <mergeCell ref="Q538:R540"/>
    <mergeCell ref="W538:X540"/>
    <mergeCell ref="A539:B540"/>
    <mergeCell ref="E539:H539"/>
    <mergeCell ref="I539:J540"/>
    <mergeCell ref="M539:N540"/>
    <mergeCell ref="C498:D498"/>
    <mergeCell ref="C506:D506"/>
    <mergeCell ref="C510:D510"/>
    <mergeCell ref="C516:D516"/>
    <mergeCell ref="C517:D517"/>
    <mergeCell ref="A518:X518"/>
    <mergeCell ref="E489:H489"/>
    <mergeCell ref="I489:J490"/>
    <mergeCell ref="M489:N490"/>
    <mergeCell ref="E490:F490"/>
    <mergeCell ref="G490:H490"/>
    <mergeCell ref="C495:D495"/>
    <mergeCell ref="C470:D470"/>
    <mergeCell ref="C471:D471"/>
    <mergeCell ref="A472:X472"/>
    <mergeCell ref="B473:D473"/>
    <mergeCell ref="C474:D474"/>
    <mergeCell ref="C488:D490"/>
    <mergeCell ref="E488:N488"/>
    <mergeCell ref="Q488:R490"/>
    <mergeCell ref="W488:X490"/>
    <mergeCell ref="A489:B490"/>
    <mergeCell ref="E441:F441"/>
    <mergeCell ref="G441:H441"/>
    <mergeCell ref="C446:D446"/>
    <mergeCell ref="C449:D449"/>
    <mergeCell ref="C457:D457"/>
    <mergeCell ref="C462:D462"/>
    <mergeCell ref="A417:X417"/>
    <mergeCell ref="B418:D418"/>
    <mergeCell ref="C439:D441"/>
    <mergeCell ref="E439:N439"/>
    <mergeCell ref="Q439:R441"/>
    <mergeCell ref="W439:X441"/>
    <mergeCell ref="A440:B441"/>
    <mergeCell ref="E440:H440"/>
    <mergeCell ref="I440:J441"/>
    <mergeCell ref="M440:N441"/>
    <mergeCell ref="C395:D395"/>
    <mergeCell ref="C398:D398"/>
    <mergeCell ref="C405:D405"/>
    <mergeCell ref="C409:D409"/>
    <mergeCell ref="C415:D415"/>
    <mergeCell ref="C416:D416"/>
    <mergeCell ref="C388:D390"/>
    <mergeCell ref="E388:N388"/>
    <mergeCell ref="Q388:R390"/>
    <mergeCell ref="W388:X390"/>
    <mergeCell ref="A389:B390"/>
    <mergeCell ref="E389:H389"/>
    <mergeCell ref="I389:J390"/>
    <mergeCell ref="M389:N390"/>
    <mergeCell ref="E390:F390"/>
    <mergeCell ref="G390:H390"/>
    <mergeCell ref="C355:D355"/>
    <mergeCell ref="C360:D360"/>
    <mergeCell ref="C368:D368"/>
    <mergeCell ref="C369:D369"/>
    <mergeCell ref="A370:X370"/>
    <mergeCell ref="B371:D371"/>
    <mergeCell ref="I338:J339"/>
    <mergeCell ref="M338:N339"/>
    <mergeCell ref="E339:F339"/>
    <mergeCell ref="G339:H339"/>
    <mergeCell ref="C344:D344"/>
    <mergeCell ref="C347:D347"/>
    <mergeCell ref="C317:D317"/>
    <mergeCell ref="C318:D318"/>
    <mergeCell ref="A319:X319"/>
    <mergeCell ref="B320:D320"/>
    <mergeCell ref="C337:D339"/>
    <mergeCell ref="E337:N337"/>
    <mergeCell ref="Q337:R339"/>
    <mergeCell ref="W337:X339"/>
    <mergeCell ref="A338:B339"/>
    <mergeCell ref="E338:H338"/>
    <mergeCell ref="E289:F289"/>
    <mergeCell ref="G289:H289"/>
    <mergeCell ref="C295:D295"/>
    <mergeCell ref="C298:D298"/>
    <mergeCell ref="C306:D306"/>
    <mergeCell ref="C311:D311"/>
    <mergeCell ref="B271:D271"/>
    <mergeCell ref="C272:D272"/>
    <mergeCell ref="C287:D289"/>
    <mergeCell ref="E287:N287"/>
    <mergeCell ref="Q287:R289"/>
    <mergeCell ref="W287:X289"/>
    <mergeCell ref="A288:B289"/>
    <mergeCell ref="E288:H288"/>
    <mergeCell ref="I288:J289"/>
    <mergeCell ref="M288:N289"/>
    <mergeCell ref="C248:D248"/>
    <mergeCell ref="C256:D256"/>
    <mergeCell ref="C260:D260"/>
    <mergeCell ref="C268:D268"/>
    <mergeCell ref="C269:D269"/>
    <mergeCell ref="A270:X270"/>
    <mergeCell ref="E238:H238"/>
    <mergeCell ref="I238:J239"/>
    <mergeCell ref="M238:N239"/>
    <mergeCell ref="E239:F239"/>
    <mergeCell ref="G239:H239"/>
    <mergeCell ref="C245:D245"/>
    <mergeCell ref="C217:D217"/>
    <mergeCell ref="C218:D218"/>
    <mergeCell ref="A219:X219"/>
    <mergeCell ref="B220:D220"/>
    <mergeCell ref="C221:D221"/>
    <mergeCell ref="C237:D239"/>
    <mergeCell ref="E237:N237"/>
    <mergeCell ref="Q237:R239"/>
    <mergeCell ref="W237:X239"/>
    <mergeCell ref="A238:B239"/>
    <mergeCell ref="E189:F189"/>
    <mergeCell ref="G189:H189"/>
    <mergeCell ref="C195:D195"/>
    <mergeCell ref="C198:D198"/>
    <mergeCell ref="C205:D205"/>
    <mergeCell ref="C210:D210"/>
    <mergeCell ref="A165:X165"/>
    <mergeCell ref="B166:D166"/>
    <mergeCell ref="C187:D189"/>
    <mergeCell ref="E187:N187"/>
    <mergeCell ref="Q187:R189"/>
    <mergeCell ref="W187:X189"/>
    <mergeCell ref="A188:B189"/>
    <mergeCell ref="E188:H188"/>
    <mergeCell ref="I188:J189"/>
    <mergeCell ref="M188:N189"/>
    <mergeCell ref="C143:D143"/>
    <mergeCell ref="C146:D146"/>
    <mergeCell ref="C153:D153"/>
    <mergeCell ref="C157:D157"/>
    <mergeCell ref="C163:D163"/>
    <mergeCell ref="C164:D164"/>
    <mergeCell ref="C121:D121"/>
    <mergeCell ref="E136:N136"/>
    <mergeCell ref="A137:B138"/>
    <mergeCell ref="E138:F138"/>
    <mergeCell ref="A119:X119"/>
    <mergeCell ref="B120:D120"/>
    <mergeCell ref="G138:H138"/>
    <mergeCell ref="G88:H88"/>
    <mergeCell ref="I88:J88"/>
    <mergeCell ref="K88:L88"/>
    <mergeCell ref="C73:D73"/>
    <mergeCell ref="A75:X75"/>
    <mergeCell ref="B76:D76"/>
    <mergeCell ref="E87:N87"/>
    <mergeCell ref="U88:V88"/>
    <mergeCell ref="W88:X88"/>
    <mergeCell ref="A88:B88"/>
    <mergeCell ref="C54:D54"/>
    <mergeCell ref="C62:D62"/>
    <mergeCell ref="C66:D66"/>
    <mergeCell ref="B36:D36"/>
    <mergeCell ref="C37:D37"/>
    <mergeCell ref="E43:N43"/>
    <mergeCell ref="A44:B45"/>
    <mergeCell ref="C11:D11"/>
    <mergeCell ref="C14:D14"/>
    <mergeCell ref="C22:D22"/>
    <mergeCell ref="C27:D27"/>
    <mergeCell ref="C34:D34"/>
    <mergeCell ref="Q43:X43"/>
    <mergeCell ref="C33:D33"/>
    <mergeCell ref="A35:X35"/>
    <mergeCell ref="B2:X2"/>
    <mergeCell ref="A5:B5"/>
    <mergeCell ref="I5:J5"/>
    <mergeCell ref="M5:N5"/>
    <mergeCell ref="E44:F44"/>
    <mergeCell ref="G44:H44"/>
    <mergeCell ref="I44:J44"/>
    <mergeCell ref="K44:L44"/>
    <mergeCell ref="M44:N44"/>
    <mergeCell ref="O44:P44"/>
    <mergeCell ref="Q44:R44"/>
    <mergeCell ref="S44:T44"/>
    <mergeCell ref="U44:V44"/>
    <mergeCell ref="W44:X44"/>
    <mergeCell ref="Q87:X87"/>
    <mergeCell ref="C87:D88"/>
    <mergeCell ref="M88:N88"/>
    <mergeCell ref="O88:P88"/>
    <mergeCell ref="Q88:R88"/>
    <mergeCell ref="S88:T88"/>
  </mergeCells>
  <conditionalFormatting sqref="Y14 G14 J14 Q14:R14 W14 M14:N14">
    <cfRule type="duplicateValues" priority="360" dxfId="598" stopIfTrue="1">
      <formula>AND(COUNTIF($Y$14:$Y$14,G14)+COUNTIF($G$14:$G$14,G14)+COUNTIF($J$14:$J$14,G14)+COUNTIF($Q$14:$R$14,G14)+COUNTIF($W$14:$W$14,G14)+COUNTIF($M$14:$N$14,G14)&gt;1,NOT(ISBLANK(G14)))</formula>
    </cfRule>
  </conditionalFormatting>
  <conditionalFormatting sqref="G11:J11 Q11:R11 W11:Y11 M11:N11">
    <cfRule type="duplicateValues" priority="359" dxfId="598" stopIfTrue="1">
      <formula>AND(COUNTIF($G$11:$J$11,G11)+COUNTIF($Q$11:$R$11,G11)+COUNTIF($W$11:$Y$11,G11)+COUNTIF($M$11:$N$11,G11)&gt;1,NOT(ISBLANK(G11)))</formula>
    </cfRule>
  </conditionalFormatting>
  <conditionalFormatting sqref="H14">
    <cfRule type="duplicateValues" priority="358" dxfId="598" stopIfTrue="1">
      <formula>AND(COUNTIF($H$14:$H$14,H14)&gt;1,NOT(ISBLANK(H14)))</formula>
    </cfRule>
  </conditionalFormatting>
  <conditionalFormatting sqref="H11">
    <cfRule type="duplicateValues" priority="357" dxfId="598" stopIfTrue="1">
      <formula>AND(COUNTIF($H$11:$H$11,H11)&gt;1,NOT(ISBLANK(H11)))</formula>
    </cfRule>
  </conditionalFormatting>
  <conditionalFormatting sqref="G11">
    <cfRule type="duplicateValues" priority="355" dxfId="598" stopIfTrue="1">
      <formula>AND(COUNTIF($G$11:$G$11,G11)&gt;1,NOT(ISBLANK(G11)))</formula>
    </cfRule>
  </conditionalFormatting>
  <conditionalFormatting sqref="I11">
    <cfRule type="duplicateValues" priority="354" dxfId="598" stopIfTrue="1">
      <formula>AND(COUNTIF($I$11:$I$11,I11)&gt;1,NOT(ISBLANK(I11)))</formula>
    </cfRule>
  </conditionalFormatting>
  <conditionalFormatting sqref="I14">
    <cfRule type="duplicateValues" priority="352" dxfId="598" stopIfTrue="1">
      <formula>AND(COUNTIF($I$14:$I$14,I14)&gt;1,NOT(ISBLANK(I14)))</formula>
    </cfRule>
  </conditionalFormatting>
  <conditionalFormatting sqref="Y54">
    <cfRule type="duplicateValues" priority="351" dxfId="598" stopIfTrue="1">
      <formula>AND(COUNTIF($Y$54:$Y$54,Y54)&gt;1,NOT(ISBLANK(Y54)))</formula>
    </cfRule>
  </conditionalFormatting>
  <conditionalFormatting sqref="Y51">
    <cfRule type="duplicateValues" priority="350" dxfId="598" stopIfTrue="1">
      <formula>AND(COUNTIF($Y$51:$Y$51,Y51)&gt;1,NOT(ISBLANK(Y51)))</formula>
    </cfRule>
  </conditionalFormatting>
  <conditionalFormatting sqref="G146">
    <cfRule type="duplicateValues" priority="333" dxfId="598" stopIfTrue="1">
      <formula>AND(COUNTIF($G$146:$G$146,G146)&gt;1,NOT(ISBLANK(G146)))</formula>
    </cfRule>
  </conditionalFormatting>
  <conditionalFormatting sqref="Y143 F143 J143:L143 N143:W143">
    <cfRule type="duplicateValues" priority="332" dxfId="598" stopIfTrue="1">
      <formula>AND(COUNTIF($Y$143:$Y$143,F143)+COUNTIF($F$143:$F$143,F143)+COUNTIF($J$143:$L$143,F143)+COUNTIF($N$143:$W$143,F143)&gt;1,NOT(ISBLANK(F143)))</formula>
    </cfRule>
  </conditionalFormatting>
  <conditionalFormatting sqref="H146">
    <cfRule type="duplicateValues" priority="331" dxfId="598" stopIfTrue="1">
      <formula>AND(COUNTIF($H$146:$H$146,H146)&gt;1,NOT(ISBLANK(H146)))</formula>
    </cfRule>
  </conditionalFormatting>
  <conditionalFormatting sqref="H143">
    <cfRule type="duplicateValues" priority="330" dxfId="598" stopIfTrue="1">
      <formula>AND(COUNTIF($H$143:$H$143,H143)&gt;1,NOT(ISBLANK(H143)))</formula>
    </cfRule>
  </conditionalFormatting>
  <conditionalFormatting sqref="E143">
    <cfRule type="duplicateValues" priority="329" dxfId="598" stopIfTrue="1">
      <formula>AND(COUNTIF($E$143:$E$143,E143)&gt;1,NOT(ISBLANK(E143)))</formula>
    </cfRule>
  </conditionalFormatting>
  <conditionalFormatting sqref="G143">
    <cfRule type="duplicateValues" priority="328" dxfId="598" stopIfTrue="1">
      <formula>AND(COUNTIF($G$143:$G$143,G143)&gt;1,NOT(ISBLANK(G143)))</formula>
    </cfRule>
  </conditionalFormatting>
  <conditionalFormatting sqref="I143">
    <cfRule type="duplicateValues" priority="327" dxfId="598" stopIfTrue="1">
      <formula>AND(COUNTIF($I$143:$I$143,I143)&gt;1,NOT(ISBLANK(I143)))</formula>
    </cfRule>
  </conditionalFormatting>
  <conditionalFormatting sqref="M143">
    <cfRule type="duplicateValues" priority="326" dxfId="598" stopIfTrue="1">
      <formula>AND(COUNTIF($M$143:$M$143,M143)&gt;1,NOT(ISBLANK(M143)))</formula>
    </cfRule>
  </conditionalFormatting>
  <conditionalFormatting sqref="E146">
    <cfRule type="duplicateValues" priority="325" dxfId="598" stopIfTrue="1">
      <formula>AND(COUNTIF($E$146:$E$146,E146)&gt;1,NOT(ISBLANK(E146)))</formula>
    </cfRule>
  </conditionalFormatting>
  <conditionalFormatting sqref="F146">
    <cfRule type="duplicateValues" priority="324" dxfId="598" stopIfTrue="1">
      <formula>AND(COUNTIF($F$146:$F$146,F146)&gt;1,NOT(ISBLANK(F146)))</formula>
    </cfRule>
  </conditionalFormatting>
  <conditionalFormatting sqref="I146">
    <cfRule type="duplicateValues" priority="323" dxfId="598" stopIfTrue="1">
      <formula>AND(COUNTIF($I$146:$I$146,I146)&gt;1,NOT(ISBLANK(I146)))</formula>
    </cfRule>
  </conditionalFormatting>
  <conditionalFormatting sqref="J146:L146">
    <cfRule type="duplicateValues" priority="322" dxfId="598" stopIfTrue="1">
      <formula>AND(COUNTIF($J$146:$L$146,J146)&gt;1,NOT(ISBLANK(J146)))</formula>
    </cfRule>
  </conditionalFormatting>
  <conditionalFormatting sqref="M146">
    <cfRule type="duplicateValues" priority="321" dxfId="598" stopIfTrue="1">
      <formula>AND(COUNTIF($M$146:$M$146,M146)&gt;1,NOT(ISBLANK(M146)))</formula>
    </cfRule>
  </conditionalFormatting>
  <conditionalFormatting sqref="N146:P146">
    <cfRule type="duplicateValues" priority="320" dxfId="598" stopIfTrue="1">
      <formula>AND(COUNTIF($N$146:$P$146,N146)&gt;1,NOT(ISBLANK(N146)))</formula>
    </cfRule>
  </conditionalFormatting>
  <conditionalFormatting sqref="Q146">
    <cfRule type="duplicateValues" priority="319" dxfId="598" stopIfTrue="1">
      <formula>AND(COUNTIF($Q$146:$Q$146,Q146)&gt;1,NOT(ISBLANK(Q146)))</formula>
    </cfRule>
  </conditionalFormatting>
  <conditionalFormatting sqref="R146:V146">
    <cfRule type="duplicateValues" priority="318" dxfId="598" stopIfTrue="1">
      <formula>AND(COUNTIF($R$146:$V$146,R146)&gt;1,NOT(ISBLANK(R146)))</formula>
    </cfRule>
  </conditionalFormatting>
  <conditionalFormatting sqref="W146">
    <cfRule type="duplicateValues" priority="317" dxfId="598" stopIfTrue="1">
      <formula>AND(COUNTIF($W$146:$W$146,W146)&gt;1,NOT(ISBLANK(W146)))</formula>
    </cfRule>
  </conditionalFormatting>
  <conditionalFormatting sqref="X146">
    <cfRule type="duplicateValues" priority="316" dxfId="598" stopIfTrue="1">
      <formula>AND(COUNTIF($X$146:$X$146,X146)&gt;1,NOT(ISBLANK(X146)))</formula>
    </cfRule>
  </conditionalFormatting>
  <conditionalFormatting sqref="G198">
    <cfRule type="duplicateValues" priority="315" dxfId="598" stopIfTrue="1">
      <formula>AND(COUNTIF($G$198:$G$198,G198)&gt;1,NOT(ISBLANK(G198)))</formula>
    </cfRule>
  </conditionalFormatting>
  <conditionalFormatting sqref="Y195 F195 J195:W195">
    <cfRule type="duplicateValues" priority="314" dxfId="598" stopIfTrue="1">
      <formula>AND(COUNTIF($Y$195:$Y$195,F195)+COUNTIF($F$195:$F$195,F195)+COUNTIF($J$195:$W$195,F195)&gt;1,NOT(ISBLANK(F195)))</formula>
    </cfRule>
  </conditionalFormatting>
  <conditionalFormatting sqref="H198">
    <cfRule type="duplicateValues" priority="313" dxfId="598" stopIfTrue="1">
      <formula>AND(COUNTIF($H$198:$H$198,H198)&gt;1,NOT(ISBLANK(H198)))</formula>
    </cfRule>
  </conditionalFormatting>
  <conditionalFormatting sqref="H195">
    <cfRule type="duplicateValues" priority="312" dxfId="598" stopIfTrue="1">
      <formula>AND(COUNTIF($H$195:$H$195,H195)&gt;1,NOT(ISBLANK(H195)))</formula>
    </cfRule>
  </conditionalFormatting>
  <conditionalFormatting sqref="E195">
    <cfRule type="duplicateValues" priority="311" dxfId="598" stopIfTrue="1">
      <formula>AND(COUNTIF($E$195:$E$195,E195)&gt;1,NOT(ISBLANK(E195)))</formula>
    </cfRule>
  </conditionalFormatting>
  <conditionalFormatting sqref="G195">
    <cfRule type="duplicateValues" priority="310" dxfId="598" stopIfTrue="1">
      <formula>AND(COUNTIF($G$195:$G$195,G195)&gt;1,NOT(ISBLANK(G195)))</formula>
    </cfRule>
  </conditionalFormatting>
  <conditionalFormatting sqref="I195">
    <cfRule type="duplicateValues" priority="309" dxfId="598" stopIfTrue="1">
      <formula>AND(COUNTIF($I$195:$I$195,I195)&gt;1,NOT(ISBLANK(I195)))</formula>
    </cfRule>
  </conditionalFormatting>
  <conditionalFormatting sqref="E198">
    <cfRule type="duplicateValues" priority="308" dxfId="598" stopIfTrue="1">
      <formula>AND(COUNTIF($E$198:$E$198,E198)&gt;1,NOT(ISBLANK(E198)))</formula>
    </cfRule>
  </conditionalFormatting>
  <conditionalFormatting sqref="F198">
    <cfRule type="duplicateValues" priority="307" dxfId="598" stopIfTrue="1">
      <formula>AND(COUNTIF($F$198:$F$198,F198)&gt;1,NOT(ISBLANK(F198)))</formula>
    </cfRule>
  </conditionalFormatting>
  <conditionalFormatting sqref="I198">
    <cfRule type="duplicateValues" priority="306" dxfId="598" stopIfTrue="1">
      <formula>AND(COUNTIF($I$198:$I$198,I198)&gt;1,NOT(ISBLANK(I198)))</formula>
    </cfRule>
  </conditionalFormatting>
  <conditionalFormatting sqref="J198:L198">
    <cfRule type="duplicateValues" priority="305" dxfId="598" stopIfTrue="1">
      <formula>AND(COUNTIF($J$198:$L$198,J198)&gt;1,NOT(ISBLANK(J198)))</formula>
    </cfRule>
  </conditionalFormatting>
  <conditionalFormatting sqref="M198">
    <cfRule type="duplicateValues" priority="304" dxfId="598" stopIfTrue="1">
      <formula>AND(COUNTIF($M$198:$M$198,M198)&gt;1,NOT(ISBLANK(M198)))</formula>
    </cfRule>
  </conditionalFormatting>
  <conditionalFormatting sqref="N198:P198">
    <cfRule type="duplicateValues" priority="303" dxfId="598" stopIfTrue="1">
      <formula>AND(COUNTIF($N$198:$P$198,N198)&gt;1,NOT(ISBLANK(N198)))</formula>
    </cfRule>
  </conditionalFormatting>
  <conditionalFormatting sqref="Q198">
    <cfRule type="duplicateValues" priority="302" dxfId="598" stopIfTrue="1">
      <formula>AND(COUNTIF($Q$198:$Q$198,Q198)&gt;1,NOT(ISBLANK(Q198)))</formula>
    </cfRule>
  </conditionalFormatting>
  <conditionalFormatting sqref="R198:V198">
    <cfRule type="duplicateValues" priority="301" dxfId="598" stopIfTrue="1">
      <formula>AND(COUNTIF($R$198:$V$198,R198)&gt;1,NOT(ISBLANK(R198)))</formula>
    </cfRule>
  </conditionalFormatting>
  <conditionalFormatting sqref="W198">
    <cfRule type="duplicateValues" priority="300" dxfId="598" stopIfTrue="1">
      <formula>AND(COUNTIF($W$198:$W$198,W198)&gt;1,NOT(ISBLANK(W198)))</formula>
    </cfRule>
  </conditionalFormatting>
  <conditionalFormatting sqref="X198">
    <cfRule type="duplicateValues" priority="299" dxfId="598" stopIfTrue="1">
      <formula>AND(COUNTIF($X$198:$X$198,X198)&gt;1,NOT(ISBLANK(X198)))</formula>
    </cfRule>
  </conditionalFormatting>
  <conditionalFormatting sqref="Y248 F248:G248 J248:W248">
    <cfRule type="duplicateValues" priority="298" dxfId="598" stopIfTrue="1">
      <formula>AND(COUNTIF($Y$248:$Y$248,F248)+COUNTIF($F$248:$G$248,F248)+COUNTIF($J$248:$W$248,F248)&gt;1,NOT(ISBLANK(F248)))</formula>
    </cfRule>
  </conditionalFormatting>
  <conditionalFormatting sqref="Y245 F245 J245:W245">
    <cfRule type="duplicateValues" priority="297" dxfId="598" stopIfTrue="1">
      <formula>AND(COUNTIF($Y$245:$Y$245,F245)+COUNTIF($F$245:$F$245,F245)+COUNTIF($J$245:$W$245,F245)&gt;1,NOT(ISBLANK(F245)))</formula>
    </cfRule>
  </conditionalFormatting>
  <conditionalFormatting sqref="H248">
    <cfRule type="duplicateValues" priority="296" dxfId="598" stopIfTrue="1">
      <formula>AND(COUNTIF($H$248:$H$248,H248)&gt;1,NOT(ISBLANK(H248)))</formula>
    </cfRule>
  </conditionalFormatting>
  <conditionalFormatting sqref="H245">
    <cfRule type="duplicateValues" priority="295" dxfId="598" stopIfTrue="1">
      <formula>AND(COUNTIF($H$245:$H$245,H245)&gt;1,NOT(ISBLANK(H245)))</formula>
    </cfRule>
  </conditionalFormatting>
  <conditionalFormatting sqref="E245">
    <cfRule type="duplicateValues" priority="294" dxfId="598" stopIfTrue="1">
      <formula>AND(COUNTIF($E$245:$E$245,E245)&gt;1,NOT(ISBLANK(E245)))</formula>
    </cfRule>
  </conditionalFormatting>
  <conditionalFormatting sqref="G245">
    <cfRule type="duplicateValues" priority="293" dxfId="598" stopIfTrue="1">
      <formula>AND(COUNTIF($G$245:$G$245,G245)&gt;1,NOT(ISBLANK(G245)))</formula>
    </cfRule>
  </conditionalFormatting>
  <conditionalFormatting sqref="I245">
    <cfRule type="duplicateValues" priority="292" dxfId="598" stopIfTrue="1">
      <formula>AND(COUNTIF($I$245:$I$245,I245)&gt;1,NOT(ISBLANK(I245)))</formula>
    </cfRule>
  </conditionalFormatting>
  <conditionalFormatting sqref="E248">
    <cfRule type="duplicateValues" priority="291" dxfId="598" stopIfTrue="1">
      <formula>AND(COUNTIF($E$248:$E$248,E248)&gt;1,NOT(ISBLANK(E248)))</formula>
    </cfRule>
  </conditionalFormatting>
  <conditionalFormatting sqref="I248">
    <cfRule type="duplicateValues" priority="290" dxfId="598" stopIfTrue="1">
      <formula>AND(COUNTIF($I$248:$I$248,I248)&gt;1,NOT(ISBLANK(I248)))</formula>
    </cfRule>
  </conditionalFormatting>
  <conditionalFormatting sqref="Y298 F298:G298 J298:W298">
    <cfRule type="duplicateValues" priority="289" dxfId="598" stopIfTrue="1">
      <formula>AND(COUNTIF($Y$298:$Y$298,F298)+COUNTIF($F$298:$G$298,F298)+COUNTIF($J$298:$W$298,F298)&gt;1,NOT(ISBLANK(F298)))</formula>
    </cfRule>
  </conditionalFormatting>
  <conditionalFormatting sqref="E295:Y295">
    <cfRule type="duplicateValues" priority="288" dxfId="598" stopIfTrue="1">
      <formula>AND(COUNTIF($E$295:$Y$295,E295)&gt;1,NOT(ISBLANK(E295)))</formula>
    </cfRule>
  </conditionalFormatting>
  <conditionalFormatting sqref="H298">
    <cfRule type="duplicateValues" priority="287" dxfId="598" stopIfTrue="1">
      <formula>AND(COUNTIF($H$298:$H$298,H298)&gt;1,NOT(ISBLANK(H298)))</formula>
    </cfRule>
  </conditionalFormatting>
  <conditionalFormatting sqref="H295">
    <cfRule type="duplicateValues" priority="286" dxfId="598" stopIfTrue="1">
      <formula>AND(COUNTIF($H$295:$H$295,H295)&gt;1,NOT(ISBLANK(H295)))</formula>
    </cfRule>
  </conditionalFormatting>
  <conditionalFormatting sqref="E295">
    <cfRule type="duplicateValues" priority="285" dxfId="598" stopIfTrue="1">
      <formula>AND(COUNTIF($E$295:$E$295,E295)&gt;1,NOT(ISBLANK(E295)))</formula>
    </cfRule>
  </conditionalFormatting>
  <conditionalFormatting sqref="G295">
    <cfRule type="duplicateValues" priority="284" dxfId="598" stopIfTrue="1">
      <formula>AND(COUNTIF($G$295:$G$295,G295)&gt;1,NOT(ISBLANK(G295)))</formula>
    </cfRule>
  </conditionalFormatting>
  <conditionalFormatting sqref="I295">
    <cfRule type="duplicateValues" priority="283" dxfId="598" stopIfTrue="1">
      <formula>AND(COUNTIF($I$295:$I$295,I295)&gt;1,NOT(ISBLANK(I295)))</formula>
    </cfRule>
  </conditionalFormatting>
  <conditionalFormatting sqref="E298">
    <cfRule type="duplicateValues" priority="282" dxfId="598" stopIfTrue="1">
      <formula>AND(COUNTIF($E$298:$E$298,E298)&gt;1,NOT(ISBLANK(E298)))</formula>
    </cfRule>
  </conditionalFormatting>
  <conditionalFormatting sqref="I298">
    <cfRule type="duplicateValues" priority="281" dxfId="598" stopIfTrue="1">
      <formula>AND(COUNTIF($I$298:$I$298,I298)&gt;1,NOT(ISBLANK(I298)))</formula>
    </cfRule>
  </conditionalFormatting>
  <conditionalFormatting sqref="G347">
    <cfRule type="duplicateValues" priority="280" dxfId="598" stopIfTrue="1">
      <formula>AND(COUNTIF($G$347:$G$347,G347)&gt;1,NOT(ISBLANK(G347)))</formula>
    </cfRule>
  </conditionalFormatting>
  <conditionalFormatting sqref="Y344 F344 J344:L344 N344:W344">
    <cfRule type="duplicateValues" priority="279" dxfId="598" stopIfTrue="1">
      <formula>AND(COUNTIF($Y$344:$Y$344,F344)+COUNTIF($F$344:$F$344,F344)+COUNTIF($J$344:$L$344,F344)+COUNTIF($N$344:$W$344,F344)&gt;1,NOT(ISBLANK(F344)))</formula>
    </cfRule>
  </conditionalFormatting>
  <conditionalFormatting sqref="H347">
    <cfRule type="duplicateValues" priority="278" dxfId="598" stopIfTrue="1">
      <formula>AND(COUNTIF($H$347:$H$347,H347)&gt;1,NOT(ISBLANK(H347)))</formula>
    </cfRule>
  </conditionalFormatting>
  <conditionalFormatting sqref="H344">
    <cfRule type="duplicateValues" priority="277" dxfId="598" stopIfTrue="1">
      <formula>AND(COUNTIF($H$344:$H$344,H344)&gt;1,NOT(ISBLANK(H344)))</formula>
    </cfRule>
  </conditionalFormatting>
  <conditionalFormatting sqref="E344">
    <cfRule type="duplicateValues" priority="276" dxfId="598" stopIfTrue="1">
      <formula>AND(COUNTIF($E$344:$E$344,E344)&gt;1,NOT(ISBLANK(E344)))</formula>
    </cfRule>
  </conditionalFormatting>
  <conditionalFormatting sqref="G344">
    <cfRule type="duplicateValues" priority="275" dxfId="598" stopIfTrue="1">
      <formula>AND(COUNTIF($G$344:$G$344,G344)&gt;1,NOT(ISBLANK(G344)))</formula>
    </cfRule>
  </conditionalFormatting>
  <conditionalFormatting sqref="I344">
    <cfRule type="duplicateValues" priority="274" dxfId="598" stopIfTrue="1">
      <formula>AND(COUNTIF($I$344:$I$344,I344)&gt;1,NOT(ISBLANK(I344)))</formula>
    </cfRule>
  </conditionalFormatting>
  <conditionalFormatting sqref="M344">
    <cfRule type="duplicateValues" priority="273" dxfId="598" stopIfTrue="1">
      <formula>AND(COUNTIF($M$344:$M$344,M344)&gt;1,NOT(ISBLANK(M344)))</formula>
    </cfRule>
  </conditionalFormatting>
  <conditionalFormatting sqref="E347">
    <cfRule type="duplicateValues" priority="272" dxfId="598" stopIfTrue="1">
      <formula>AND(COUNTIF($E$347:$E$347,E347)&gt;1,NOT(ISBLANK(E347)))</formula>
    </cfRule>
  </conditionalFormatting>
  <conditionalFormatting sqref="F347">
    <cfRule type="duplicateValues" priority="271" dxfId="598" stopIfTrue="1">
      <formula>AND(COUNTIF($F$347:$F$347,F347)&gt;1,NOT(ISBLANK(F347)))</formula>
    </cfRule>
  </conditionalFormatting>
  <conditionalFormatting sqref="I347">
    <cfRule type="duplicateValues" priority="270" dxfId="598" stopIfTrue="1">
      <formula>AND(COUNTIF($I$347:$I$347,I347)&gt;1,NOT(ISBLANK(I347)))</formula>
    </cfRule>
  </conditionalFormatting>
  <conditionalFormatting sqref="J347:L347">
    <cfRule type="duplicateValues" priority="269" dxfId="598" stopIfTrue="1">
      <formula>AND(COUNTIF($J$347:$L$347,J347)&gt;1,NOT(ISBLANK(J347)))</formula>
    </cfRule>
  </conditionalFormatting>
  <conditionalFormatting sqref="M347">
    <cfRule type="duplicateValues" priority="268" dxfId="598" stopIfTrue="1">
      <formula>AND(COUNTIF($M$347:$M$347,M347)&gt;1,NOT(ISBLANK(M347)))</formula>
    </cfRule>
  </conditionalFormatting>
  <conditionalFormatting sqref="N347:P347">
    <cfRule type="duplicateValues" priority="267" dxfId="598" stopIfTrue="1">
      <formula>AND(COUNTIF($N$347:$P$347,N347)&gt;1,NOT(ISBLANK(N347)))</formula>
    </cfRule>
  </conditionalFormatting>
  <conditionalFormatting sqref="Q347">
    <cfRule type="duplicateValues" priority="266" dxfId="598" stopIfTrue="1">
      <formula>AND(COUNTIF($Q$347:$Q$347,Q347)&gt;1,NOT(ISBLANK(Q347)))</formula>
    </cfRule>
  </conditionalFormatting>
  <conditionalFormatting sqref="R347:V347">
    <cfRule type="duplicateValues" priority="265" dxfId="598" stopIfTrue="1">
      <formula>AND(COUNTIF($R$347:$V$347,R347)&gt;1,NOT(ISBLANK(R347)))</formula>
    </cfRule>
  </conditionalFormatting>
  <conditionalFormatting sqref="W347">
    <cfRule type="duplicateValues" priority="264" dxfId="598" stopIfTrue="1">
      <formula>AND(COUNTIF($W$347:$W$347,W347)&gt;1,NOT(ISBLANK(W347)))</formula>
    </cfRule>
  </conditionalFormatting>
  <conditionalFormatting sqref="X347">
    <cfRule type="duplicateValues" priority="263" dxfId="598" stopIfTrue="1">
      <formula>AND(COUNTIF($X$347:$X$347,X347)&gt;1,NOT(ISBLANK(X347)))</formula>
    </cfRule>
  </conditionalFormatting>
  <conditionalFormatting sqref="G398">
    <cfRule type="duplicateValues" priority="262" dxfId="598" stopIfTrue="1">
      <formula>AND(COUNTIF($G$398:$G$398,G398)&gt;1,NOT(ISBLANK(G398)))</formula>
    </cfRule>
  </conditionalFormatting>
  <conditionalFormatting sqref="Y395 F395 J395:L395 N395:W395">
    <cfRule type="duplicateValues" priority="261" dxfId="598" stopIfTrue="1">
      <formula>AND(COUNTIF($Y$395:$Y$395,F395)+COUNTIF($F$395:$F$395,F395)+COUNTIF($J$395:$L$395,F395)+COUNTIF($N$395:$W$395,F395)&gt;1,NOT(ISBLANK(F395)))</formula>
    </cfRule>
  </conditionalFormatting>
  <conditionalFormatting sqref="H398">
    <cfRule type="duplicateValues" priority="260" dxfId="598" stopIfTrue="1">
      <formula>AND(COUNTIF($H$398:$H$398,H398)&gt;1,NOT(ISBLANK(H398)))</formula>
    </cfRule>
  </conditionalFormatting>
  <conditionalFormatting sqref="H395">
    <cfRule type="duplicateValues" priority="259" dxfId="598" stopIfTrue="1">
      <formula>AND(COUNTIF($H$395:$H$395,H395)&gt;1,NOT(ISBLANK(H395)))</formula>
    </cfRule>
  </conditionalFormatting>
  <conditionalFormatting sqref="E395">
    <cfRule type="duplicateValues" priority="258" dxfId="598" stopIfTrue="1">
      <formula>AND(COUNTIF($E$395:$E$395,E395)&gt;1,NOT(ISBLANK(E395)))</formula>
    </cfRule>
  </conditionalFormatting>
  <conditionalFormatting sqref="G395">
    <cfRule type="duplicateValues" priority="257" dxfId="598" stopIfTrue="1">
      <formula>AND(COUNTIF($G$395:$G$395,G395)&gt;1,NOT(ISBLANK(G395)))</formula>
    </cfRule>
  </conditionalFormatting>
  <conditionalFormatting sqref="I395">
    <cfRule type="duplicateValues" priority="256" dxfId="598" stopIfTrue="1">
      <formula>AND(COUNTIF($I$395:$I$395,I395)&gt;1,NOT(ISBLANK(I395)))</formula>
    </cfRule>
  </conditionalFormatting>
  <conditionalFormatting sqref="M395">
    <cfRule type="duplicateValues" priority="255" dxfId="598" stopIfTrue="1">
      <formula>AND(COUNTIF($M$395:$M$395,M395)&gt;1,NOT(ISBLANK(M395)))</formula>
    </cfRule>
  </conditionalFormatting>
  <conditionalFormatting sqref="E398">
    <cfRule type="duplicateValues" priority="254" dxfId="598" stopIfTrue="1">
      <formula>AND(COUNTIF($E$398:$E$398,E398)&gt;1,NOT(ISBLANK(E398)))</formula>
    </cfRule>
  </conditionalFormatting>
  <conditionalFormatting sqref="F398">
    <cfRule type="duplicateValues" priority="253" dxfId="598" stopIfTrue="1">
      <formula>AND(COUNTIF($F$398:$F$398,F398)&gt;1,NOT(ISBLANK(F398)))</formula>
    </cfRule>
  </conditionalFormatting>
  <conditionalFormatting sqref="I398">
    <cfRule type="duplicateValues" priority="252" dxfId="598" stopIfTrue="1">
      <formula>AND(COUNTIF($I$398:$I$398,I398)&gt;1,NOT(ISBLANK(I398)))</formula>
    </cfRule>
  </conditionalFormatting>
  <conditionalFormatting sqref="J398:L398">
    <cfRule type="duplicateValues" priority="251" dxfId="598" stopIfTrue="1">
      <formula>AND(COUNTIF($J$398:$L$398,J398)&gt;1,NOT(ISBLANK(J398)))</formula>
    </cfRule>
  </conditionalFormatting>
  <conditionalFormatting sqref="M398">
    <cfRule type="duplicateValues" priority="250" dxfId="598" stopIfTrue="1">
      <formula>AND(COUNTIF($M$398:$M$398,M398)&gt;1,NOT(ISBLANK(M398)))</formula>
    </cfRule>
  </conditionalFormatting>
  <conditionalFormatting sqref="N398:P398">
    <cfRule type="duplicateValues" priority="249" dxfId="598" stopIfTrue="1">
      <formula>AND(COUNTIF($N$398:$P$398,N398)&gt;1,NOT(ISBLANK(N398)))</formula>
    </cfRule>
  </conditionalFormatting>
  <conditionalFormatting sqref="Q398">
    <cfRule type="duplicateValues" priority="248" dxfId="598" stopIfTrue="1">
      <formula>AND(COUNTIF($Q$398:$Q$398,Q398)&gt;1,NOT(ISBLANK(Q398)))</formula>
    </cfRule>
  </conditionalFormatting>
  <conditionalFormatting sqref="R398:V398">
    <cfRule type="duplicateValues" priority="247" dxfId="598" stopIfTrue="1">
      <formula>AND(COUNTIF($R$398:$V$398,R398)&gt;1,NOT(ISBLANK(R398)))</formula>
    </cfRule>
  </conditionalFormatting>
  <conditionalFormatting sqref="W398">
    <cfRule type="duplicateValues" priority="246" dxfId="598" stopIfTrue="1">
      <formula>AND(COUNTIF($W$398:$W$398,W398)&gt;1,NOT(ISBLANK(W398)))</formula>
    </cfRule>
  </conditionalFormatting>
  <conditionalFormatting sqref="X398">
    <cfRule type="duplicateValues" priority="245" dxfId="598" stopIfTrue="1">
      <formula>AND(COUNTIF($X$398:$X$398,X398)&gt;1,NOT(ISBLANK(X398)))</formula>
    </cfRule>
  </conditionalFormatting>
  <conditionalFormatting sqref="G449">
    <cfRule type="duplicateValues" priority="244" dxfId="598" stopIfTrue="1">
      <formula>AND(COUNTIF($G$449:$G$449,G449)&gt;1,NOT(ISBLANK(G449)))</formula>
    </cfRule>
  </conditionalFormatting>
  <conditionalFormatting sqref="Y446 F446 J446:W446">
    <cfRule type="duplicateValues" priority="243" dxfId="598" stopIfTrue="1">
      <formula>AND(COUNTIF($Y$446:$Y$446,F446)+COUNTIF($F$446:$F$446,F446)+COUNTIF($J$446:$W$446,F446)&gt;1,NOT(ISBLANK(F446)))</formula>
    </cfRule>
  </conditionalFormatting>
  <conditionalFormatting sqref="H449">
    <cfRule type="duplicateValues" priority="242" dxfId="598" stopIfTrue="1">
      <formula>AND(COUNTIF($H$449:$H$449,H449)&gt;1,NOT(ISBLANK(H449)))</formula>
    </cfRule>
  </conditionalFormatting>
  <conditionalFormatting sqref="H446">
    <cfRule type="duplicateValues" priority="241" dxfId="598" stopIfTrue="1">
      <formula>AND(COUNTIF($H$446:$H$446,H446)&gt;1,NOT(ISBLANK(H446)))</formula>
    </cfRule>
  </conditionalFormatting>
  <conditionalFormatting sqref="E446">
    <cfRule type="duplicateValues" priority="240" dxfId="598" stopIfTrue="1">
      <formula>AND(COUNTIF($E$446:$E$446,E446)&gt;1,NOT(ISBLANK(E446)))</formula>
    </cfRule>
  </conditionalFormatting>
  <conditionalFormatting sqref="G446">
    <cfRule type="duplicateValues" priority="239" dxfId="598" stopIfTrue="1">
      <formula>AND(COUNTIF($G$446:$G$446,G446)&gt;1,NOT(ISBLANK(G446)))</formula>
    </cfRule>
  </conditionalFormatting>
  <conditionalFormatting sqref="I446">
    <cfRule type="duplicateValues" priority="238" dxfId="598" stopIfTrue="1">
      <formula>AND(COUNTIF($I$446:$I$446,I446)&gt;1,NOT(ISBLANK(I446)))</formula>
    </cfRule>
  </conditionalFormatting>
  <conditionalFormatting sqref="E449">
    <cfRule type="duplicateValues" priority="237" dxfId="598" stopIfTrue="1">
      <formula>AND(COUNTIF($E$449:$E$449,E449)&gt;1,NOT(ISBLANK(E449)))</formula>
    </cfRule>
  </conditionalFormatting>
  <conditionalFormatting sqref="F449">
    <cfRule type="duplicateValues" priority="236" dxfId="598" stopIfTrue="1">
      <formula>AND(COUNTIF($F$449:$F$449,F449)&gt;1,NOT(ISBLANK(F449)))</formula>
    </cfRule>
  </conditionalFormatting>
  <conditionalFormatting sqref="I449">
    <cfRule type="duplicateValues" priority="235" dxfId="598" stopIfTrue="1">
      <formula>AND(COUNTIF($I$449:$I$449,I449)&gt;1,NOT(ISBLANK(I449)))</formula>
    </cfRule>
  </conditionalFormatting>
  <conditionalFormatting sqref="J449:L449">
    <cfRule type="duplicateValues" priority="234" dxfId="598" stopIfTrue="1">
      <formula>AND(COUNTIF($J$449:$L$449,J449)&gt;1,NOT(ISBLANK(J449)))</formula>
    </cfRule>
  </conditionalFormatting>
  <conditionalFormatting sqref="M449">
    <cfRule type="duplicateValues" priority="233" dxfId="598" stopIfTrue="1">
      <formula>AND(COUNTIF($M$449:$M$449,M449)&gt;1,NOT(ISBLANK(M449)))</formula>
    </cfRule>
  </conditionalFormatting>
  <conditionalFormatting sqref="N449:P449">
    <cfRule type="duplicateValues" priority="232" dxfId="598" stopIfTrue="1">
      <formula>AND(COUNTIF($N$449:$P$449,N449)&gt;1,NOT(ISBLANK(N449)))</formula>
    </cfRule>
  </conditionalFormatting>
  <conditionalFormatting sqref="Q449">
    <cfRule type="duplicateValues" priority="231" dxfId="598" stopIfTrue="1">
      <formula>AND(COUNTIF($Q$449:$Q$449,Q449)&gt;1,NOT(ISBLANK(Q449)))</formula>
    </cfRule>
  </conditionalFormatting>
  <conditionalFormatting sqref="R449:V449">
    <cfRule type="duplicateValues" priority="230" dxfId="598" stopIfTrue="1">
      <formula>AND(COUNTIF($R$449:$V$449,R449)&gt;1,NOT(ISBLANK(R449)))</formula>
    </cfRule>
  </conditionalFormatting>
  <conditionalFormatting sqref="W449">
    <cfRule type="duplicateValues" priority="229" dxfId="598" stopIfTrue="1">
      <formula>AND(COUNTIF($W$449:$W$449,W449)&gt;1,NOT(ISBLANK(W449)))</formula>
    </cfRule>
  </conditionalFormatting>
  <conditionalFormatting sqref="X449">
    <cfRule type="duplicateValues" priority="228" dxfId="598" stopIfTrue="1">
      <formula>AND(COUNTIF($X$449:$X$449,X449)&gt;1,NOT(ISBLANK(X449)))</formula>
    </cfRule>
  </conditionalFormatting>
  <conditionalFormatting sqref="Y498 F498:G498 J498:W498">
    <cfRule type="duplicateValues" priority="227" dxfId="598" stopIfTrue="1">
      <formula>AND(COUNTIF($Y$498:$Y$498,F498)+COUNTIF($F$498:$G$498,F498)+COUNTIF($J$498:$W$498,F498)&gt;1,NOT(ISBLANK(F498)))</formula>
    </cfRule>
  </conditionalFormatting>
  <conditionalFormatting sqref="Y495 F495 J495:W495">
    <cfRule type="duplicateValues" priority="226" dxfId="598" stopIfTrue="1">
      <formula>AND(COUNTIF($Y$495:$Y$495,F495)+COUNTIF($F$495:$F$495,F495)+COUNTIF($J$495:$W$495,F495)&gt;1,NOT(ISBLANK(F495)))</formula>
    </cfRule>
  </conditionalFormatting>
  <conditionalFormatting sqref="H498">
    <cfRule type="duplicateValues" priority="225" dxfId="598" stopIfTrue="1">
      <formula>AND(COUNTIF($H$498:$H$498,H498)&gt;1,NOT(ISBLANK(H498)))</formula>
    </cfRule>
  </conditionalFormatting>
  <conditionalFormatting sqref="H495">
    <cfRule type="duplicateValues" priority="224" dxfId="598" stopIfTrue="1">
      <formula>AND(COUNTIF($H$495:$H$495,H495)&gt;1,NOT(ISBLANK(H495)))</formula>
    </cfRule>
  </conditionalFormatting>
  <conditionalFormatting sqref="E495">
    <cfRule type="duplicateValues" priority="223" dxfId="598" stopIfTrue="1">
      <formula>AND(COUNTIF($E$495:$E$495,E495)&gt;1,NOT(ISBLANK(E495)))</formula>
    </cfRule>
  </conditionalFormatting>
  <conditionalFormatting sqref="G495">
    <cfRule type="duplicateValues" priority="222" dxfId="598" stopIfTrue="1">
      <formula>AND(COUNTIF($G$495:$G$495,G495)&gt;1,NOT(ISBLANK(G495)))</formula>
    </cfRule>
  </conditionalFormatting>
  <conditionalFormatting sqref="I495">
    <cfRule type="duplicateValues" priority="221" dxfId="598" stopIfTrue="1">
      <formula>AND(COUNTIF($I$495:$I$495,I495)&gt;1,NOT(ISBLANK(I495)))</formula>
    </cfRule>
  </conditionalFormatting>
  <conditionalFormatting sqref="E498">
    <cfRule type="duplicateValues" priority="220" dxfId="598" stopIfTrue="1">
      <formula>AND(COUNTIF($E$498:$E$498,E498)&gt;1,NOT(ISBLANK(E498)))</formula>
    </cfRule>
  </conditionalFormatting>
  <conditionalFormatting sqref="I498">
    <cfRule type="duplicateValues" priority="219" dxfId="598" stopIfTrue="1">
      <formula>AND(COUNTIF($I$498:$I$498,I498)&gt;1,NOT(ISBLANK(I498)))</formula>
    </cfRule>
  </conditionalFormatting>
  <conditionalFormatting sqref="Y549 F549:G549 J549:W549">
    <cfRule type="duplicateValues" priority="218" dxfId="598" stopIfTrue="1">
      <formula>AND(COUNTIF($Y$549:$Y$549,F549)+COUNTIF($F$549:$G$549,F549)+COUNTIF($J$549:$W$549,F549)&gt;1,NOT(ISBLANK(F549)))</formula>
    </cfRule>
  </conditionalFormatting>
  <conditionalFormatting sqref="Y546 F546 J546:W546">
    <cfRule type="duplicateValues" priority="217" dxfId="598" stopIfTrue="1">
      <formula>AND(COUNTIF($Y$546:$Y$546,F546)+COUNTIF($F$546:$F$546,F546)+COUNTIF($J$546:$W$546,F546)&gt;1,NOT(ISBLANK(F546)))</formula>
    </cfRule>
  </conditionalFormatting>
  <conditionalFormatting sqref="H549">
    <cfRule type="duplicateValues" priority="216" dxfId="598" stopIfTrue="1">
      <formula>AND(COUNTIF($H$549:$H$549,H549)&gt;1,NOT(ISBLANK(H549)))</formula>
    </cfRule>
  </conditionalFormatting>
  <conditionalFormatting sqref="H546">
    <cfRule type="duplicateValues" priority="215" dxfId="598" stopIfTrue="1">
      <formula>AND(COUNTIF($H$546:$H$546,H546)&gt;1,NOT(ISBLANK(H546)))</formula>
    </cfRule>
  </conditionalFormatting>
  <conditionalFormatting sqref="E546">
    <cfRule type="duplicateValues" priority="214" dxfId="598" stopIfTrue="1">
      <formula>AND(COUNTIF($E$546:$E$546,E546)&gt;1,NOT(ISBLANK(E546)))</formula>
    </cfRule>
  </conditionalFormatting>
  <conditionalFormatting sqref="G546">
    <cfRule type="duplicateValues" priority="213" dxfId="598" stopIfTrue="1">
      <formula>AND(COUNTIF($G$546:$G$546,G546)&gt;1,NOT(ISBLANK(G546)))</formula>
    </cfRule>
  </conditionalFormatting>
  <conditionalFormatting sqref="I546">
    <cfRule type="duplicateValues" priority="212" dxfId="598" stopIfTrue="1">
      <formula>AND(COUNTIF($I$546:$I$546,I546)&gt;1,NOT(ISBLANK(I546)))</formula>
    </cfRule>
  </conditionalFormatting>
  <conditionalFormatting sqref="E549">
    <cfRule type="duplicateValues" priority="211" dxfId="598" stopIfTrue="1">
      <formula>AND(COUNTIF($E$549:$E$549,E549)&gt;1,NOT(ISBLANK(E549)))</formula>
    </cfRule>
  </conditionalFormatting>
  <conditionalFormatting sqref="I549">
    <cfRule type="duplicateValues" priority="210" dxfId="598" stopIfTrue="1">
      <formula>AND(COUNTIF($I$549:$I$549,I549)&gt;1,NOT(ISBLANK(I549)))</formula>
    </cfRule>
  </conditionalFormatting>
  <conditionalFormatting sqref="Y601 F601:G601 J601:W601">
    <cfRule type="duplicateValues" priority="209" dxfId="598" stopIfTrue="1">
      <formula>AND(COUNTIF($Y$601:$Y$601,F601)+COUNTIF($F$601:$G$601,F601)+COUNTIF($J$601:$W$601,F601)&gt;1,NOT(ISBLANK(F601)))</formula>
    </cfRule>
  </conditionalFormatting>
  <conditionalFormatting sqref="Y598 F598 J598:W598">
    <cfRule type="duplicateValues" priority="208" dxfId="598" stopIfTrue="1">
      <formula>AND(COUNTIF($Y$598:$Y$598,F598)+COUNTIF($F$598:$F$598,F598)+COUNTIF($J$598:$W$598,F598)&gt;1,NOT(ISBLANK(F598)))</formula>
    </cfRule>
  </conditionalFormatting>
  <conditionalFormatting sqref="H601">
    <cfRule type="duplicateValues" priority="207" dxfId="598" stopIfTrue="1">
      <formula>AND(COUNTIF($H$601:$H$601,H601)&gt;1,NOT(ISBLANK(H601)))</formula>
    </cfRule>
  </conditionalFormatting>
  <conditionalFormatting sqref="H598">
    <cfRule type="duplicateValues" priority="206" dxfId="598" stopIfTrue="1">
      <formula>AND(COUNTIF($H$598:$H$598,H598)&gt;1,NOT(ISBLANK(H598)))</formula>
    </cfRule>
  </conditionalFormatting>
  <conditionalFormatting sqref="E598">
    <cfRule type="duplicateValues" priority="205" dxfId="598" stopIfTrue="1">
      <formula>AND(COUNTIF($E$598:$E$598,E598)&gt;1,NOT(ISBLANK(E598)))</formula>
    </cfRule>
  </conditionalFormatting>
  <conditionalFormatting sqref="G598">
    <cfRule type="duplicateValues" priority="204" dxfId="598" stopIfTrue="1">
      <formula>AND(COUNTIF($G$598:$G$598,G598)&gt;1,NOT(ISBLANK(G598)))</formula>
    </cfRule>
  </conditionalFormatting>
  <conditionalFormatting sqref="I598">
    <cfRule type="duplicateValues" priority="203" dxfId="598" stopIfTrue="1">
      <formula>AND(COUNTIF($I$598:$I$598,I598)&gt;1,NOT(ISBLANK(I598)))</formula>
    </cfRule>
  </conditionalFormatting>
  <conditionalFormatting sqref="E601">
    <cfRule type="duplicateValues" priority="202" dxfId="598" stopIfTrue="1">
      <formula>AND(COUNTIF($E$601:$E$601,E601)&gt;1,NOT(ISBLANK(E601)))</formula>
    </cfRule>
  </conditionalFormatting>
  <conditionalFormatting sqref="I601">
    <cfRule type="duplicateValues" priority="201" dxfId="598" stopIfTrue="1">
      <formula>AND(COUNTIF($I$601:$I$601,I601)&gt;1,NOT(ISBLANK(I601)))</formula>
    </cfRule>
  </conditionalFormatting>
  <conditionalFormatting sqref="G651">
    <cfRule type="duplicateValues" priority="200" dxfId="598" stopIfTrue="1">
      <formula>AND(COUNTIF($G$651:$G$651,G651)&gt;1,NOT(ISBLANK(G651)))</formula>
    </cfRule>
  </conditionalFormatting>
  <conditionalFormatting sqref="E648:Y648">
    <cfRule type="duplicateValues" priority="199" dxfId="598" stopIfTrue="1">
      <formula>AND(COUNTIF($E$648:$Y$648,E648)&gt;1,NOT(ISBLANK(E648)))</formula>
    </cfRule>
  </conditionalFormatting>
  <conditionalFormatting sqref="H651">
    <cfRule type="duplicateValues" priority="198" dxfId="598" stopIfTrue="1">
      <formula>AND(COUNTIF($H$651:$H$651,H651)&gt;1,NOT(ISBLANK(H651)))</formula>
    </cfRule>
  </conditionalFormatting>
  <conditionalFormatting sqref="H648">
    <cfRule type="duplicateValues" priority="197" dxfId="598" stopIfTrue="1">
      <formula>AND(COUNTIF($H$648:$H$648,H648)&gt;1,NOT(ISBLANK(H648)))</formula>
    </cfRule>
  </conditionalFormatting>
  <conditionalFormatting sqref="E648">
    <cfRule type="duplicateValues" priority="196" dxfId="598" stopIfTrue="1">
      <formula>AND(COUNTIF($E$648:$E$648,E648)&gt;1,NOT(ISBLANK(E648)))</formula>
    </cfRule>
  </conditionalFormatting>
  <conditionalFormatting sqref="G648">
    <cfRule type="duplicateValues" priority="195" dxfId="598" stopIfTrue="1">
      <formula>AND(COUNTIF($G$648:$G$648,G648)&gt;1,NOT(ISBLANK(G648)))</formula>
    </cfRule>
  </conditionalFormatting>
  <conditionalFormatting sqref="I648">
    <cfRule type="duplicateValues" priority="194" dxfId="598" stopIfTrue="1">
      <formula>AND(COUNTIF($I$648:$I$648,I648)&gt;1,NOT(ISBLANK(I648)))</formula>
    </cfRule>
  </conditionalFormatting>
  <conditionalFormatting sqref="M648">
    <cfRule type="duplicateValues" priority="193" dxfId="598" stopIfTrue="1">
      <formula>AND(COUNTIF($M$648:$M$648,M648)&gt;1,NOT(ISBLANK(M648)))</formula>
    </cfRule>
  </conditionalFormatting>
  <conditionalFormatting sqref="E651">
    <cfRule type="duplicateValues" priority="192" dxfId="598" stopIfTrue="1">
      <formula>AND(COUNTIF($E$651:$E$651,E651)&gt;1,NOT(ISBLANK(E651)))</formula>
    </cfRule>
  </conditionalFormatting>
  <conditionalFormatting sqref="F651">
    <cfRule type="duplicateValues" priority="191" dxfId="598" stopIfTrue="1">
      <formula>AND(COUNTIF($F$651:$F$651,F651)&gt;1,NOT(ISBLANK(F651)))</formula>
    </cfRule>
  </conditionalFormatting>
  <conditionalFormatting sqref="I651">
    <cfRule type="duplicateValues" priority="190" dxfId="598" stopIfTrue="1">
      <formula>AND(COUNTIF($I$651:$I$651,I651)&gt;1,NOT(ISBLANK(I651)))</formula>
    </cfRule>
  </conditionalFormatting>
  <conditionalFormatting sqref="J651:L651">
    <cfRule type="duplicateValues" priority="189" dxfId="598" stopIfTrue="1">
      <formula>AND(COUNTIF($J$651:$L$651,J651)&gt;1,NOT(ISBLANK(J651)))</formula>
    </cfRule>
  </conditionalFormatting>
  <conditionalFormatting sqref="M651">
    <cfRule type="duplicateValues" priority="188" dxfId="598" stopIfTrue="1">
      <formula>AND(COUNTIF($M$651:$M$651,M651)&gt;1,NOT(ISBLANK(M651)))</formula>
    </cfRule>
  </conditionalFormatting>
  <conditionalFormatting sqref="N651:P651">
    <cfRule type="duplicateValues" priority="187" dxfId="598" stopIfTrue="1">
      <formula>AND(COUNTIF($N$651:$P$651,N651)&gt;1,NOT(ISBLANK(N651)))</formula>
    </cfRule>
  </conditionalFormatting>
  <conditionalFormatting sqref="Q651">
    <cfRule type="duplicateValues" priority="186" dxfId="598" stopIfTrue="1">
      <formula>AND(COUNTIF($Q$651:$Q$651,Q651)&gt;1,NOT(ISBLANK(Q651)))</formula>
    </cfRule>
  </conditionalFormatting>
  <conditionalFormatting sqref="R651:V651">
    <cfRule type="duplicateValues" priority="185" dxfId="598" stopIfTrue="1">
      <formula>AND(COUNTIF($R$651:$V$651,R651)&gt;1,NOT(ISBLANK(R651)))</formula>
    </cfRule>
  </conditionalFormatting>
  <conditionalFormatting sqref="W651">
    <cfRule type="duplicateValues" priority="184" dxfId="598" stopIfTrue="1">
      <formula>AND(COUNTIF($W$651:$W$651,W651)&gt;1,NOT(ISBLANK(W651)))</formula>
    </cfRule>
  </conditionalFormatting>
  <conditionalFormatting sqref="X651">
    <cfRule type="duplicateValues" priority="183" dxfId="598" stopIfTrue="1">
      <formula>AND(COUNTIF($X$651:$X$651,X651)&gt;1,NOT(ISBLANK(X651)))</formula>
    </cfRule>
  </conditionalFormatting>
  <conditionalFormatting sqref="G700">
    <cfRule type="duplicateValues" priority="182" dxfId="598" stopIfTrue="1">
      <formula>AND(COUNTIF($G$700:$G$700,G700)&gt;1,NOT(ISBLANK(G700)))</formula>
    </cfRule>
  </conditionalFormatting>
  <conditionalFormatting sqref="Y697 F697 J697:W697">
    <cfRule type="duplicateValues" priority="181" dxfId="598" stopIfTrue="1">
      <formula>AND(COUNTIF($Y$697:$Y$697,F697)+COUNTIF($F$697:$F$697,F697)+COUNTIF($J$697:$W$697,F697)&gt;1,NOT(ISBLANK(F697)))</formula>
    </cfRule>
  </conditionalFormatting>
  <conditionalFormatting sqref="H700">
    <cfRule type="duplicateValues" priority="180" dxfId="598" stopIfTrue="1">
      <formula>AND(COUNTIF($H$700:$H$700,H700)&gt;1,NOT(ISBLANK(H700)))</formula>
    </cfRule>
  </conditionalFormatting>
  <conditionalFormatting sqref="H697">
    <cfRule type="duplicateValues" priority="179" dxfId="598" stopIfTrue="1">
      <formula>AND(COUNTIF($H$697:$H$697,H697)&gt;1,NOT(ISBLANK(H697)))</formula>
    </cfRule>
  </conditionalFormatting>
  <conditionalFormatting sqref="E697">
    <cfRule type="duplicateValues" priority="178" dxfId="598" stopIfTrue="1">
      <formula>AND(COUNTIF($E$697:$E$697,E697)&gt;1,NOT(ISBLANK(E697)))</formula>
    </cfRule>
  </conditionalFormatting>
  <conditionalFormatting sqref="G697">
    <cfRule type="duplicateValues" priority="177" dxfId="598" stopIfTrue="1">
      <formula>AND(COUNTIF($G$697:$G$697,G697)&gt;1,NOT(ISBLANK(G697)))</formula>
    </cfRule>
  </conditionalFormatting>
  <conditionalFormatting sqref="I697">
    <cfRule type="duplicateValues" priority="176" dxfId="598" stopIfTrue="1">
      <formula>AND(COUNTIF($I$697:$I$697,I697)&gt;1,NOT(ISBLANK(I697)))</formula>
    </cfRule>
  </conditionalFormatting>
  <conditionalFormatting sqref="E700">
    <cfRule type="duplicateValues" priority="175" dxfId="598" stopIfTrue="1">
      <formula>AND(COUNTIF($E$700:$E$700,E700)&gt;1,NOT(ISBLANK(E700)))</formula>
    </cfRule>
  </conditionalFormatting>
  <conditionalFormatting sqref="F700">
    <cfRule type="duplicateValues" priority="174" dxfId="598" stopIfTrue="1">
      <formula>AND(COUNTIF($F$700:$F$700,F700)&gt;1,NOT(ISBLANK(F700)))</formula>
    </cfRule>
  </conditionalFormatting>
  <conditionalFormatting sqref="I700">
    <cfRule type="duplicateValues" priority="173" dxfId="598" stopIfTrue="1">
      <formula>AND(COUNTIF($I$700:$I$700,I700)&gt;1,NOT(ISBLANK(I700)))</formula>
    </cfRule>
  </conditionalFormatting>
  <conditionalFormatting sqref="J700:L700">
    <cfRule type="duplicateValues" priority="172" dxfId="598" stopIfTrue="1">
      <formula>AND(COUNTIF($J$700:$L$700,J700)&gt;1,NOT(ISBLANK(J700)))</formula>
    </cfRule>
  </conditionalFormatting>
  <conditionalFormatting sqref="M700">
    <cfRule type="duplicateValues" priority="171" dxfId="598" stopIfTrue="1">
      <formula>AND(COUNTIF($M$700:$M$700,M700)&gt;1,NOT(ISBLANK(M700)))</formula>
    </cfRule>
  </conditionalFormatting>
  <conditionalFormatting sqref="N700:P700">
    <cfRule type="duplicateValues" priority="170" dxfId="598" stopIfTrue="1">
      <formula>AND(COUNTIF($N$700:$P$700,N700)&gt;1,NOT(ISBLANK(N700)))</formula>
    </cfRule>
  </conditionalFormatting>
  <conditionalFormatting sqref="Q700">
    <cfRule type="duplicateValues" priority="169" dxfId="598" stopIfTrue="1">
      <formula>AND(COUNTIF($Q$700:$Q$700,Q700)&gt;1,NOT(ISBLANK(Q700)))</formula>
    </cfRule>
  </conditionalFormatting>
  <conditionalFormatting sqref="R700:V700">
    <cfRule type="duplicateValues" priority="168" dxfId="598" stopIfTrue="1">
      <formula>AND(COUNTIF($R$700:$V$700,R700)&gt;1,NOT(ISBLANK(R700)))</formula>
    </cfRule>
  </conditionalFormatting>
  <conditionalFormatting sqref="W700">
    <cfRule type="duplicateValues" priority="167" dxfId="598" stopIfTrue="1">
      <formula>AND(COUNTIF($W$700:$W$700,W700)&gt;1,NOT(ISBLANK(W700)))</formula>
    </cfRule>
  </conditionalFormatting>
  <conditionalFormatting sqref="X700">
    <cfRule type="duplicateValues" priority="166" dxfId="598" stopIfTrue="1">
      <formula>AND(COUNTIF($X$700:$X$700,X700)&gt;1,NOT(ISBLANK(X700)))</formula>
    </cfRule>
  </conditionalFormatting>
  <conditionalFormatting sqref="Y749 F749:G749 J749:W749">
    <cfRule type="duplicateValues" priority="165" dxfId="598" stopIfTrue="1">
      <formula>AND(COUNTIF($Y$749:$Y$749,F749)+COUNTIF($F$749:$G$749,F749)+COUNTIF($J$749:$W$749,F749)&gt;1,NOT(ISBLANK(F749)))</formula>
    </cfRule>
  </conditionalFormatting>
  <conditionalFormatting sqref="Y746 F746 J746:W746">
    <cfRule type="duplicateValues" priority="164" dxfId="598" stopIfTrue="1">
      <formula>AND(COUNTIF($Y$746:$Y$746,F746)+COUNTIF($F$746:$F$746,F746)+COUNTIF($J$746:$W$746,F746)&gt;1,NOT(ISBLANK(F746)))</formula>
    </cfRule>
  </conditionalFormatting>
  <conditionalFormatting sqref="H749">
    <cfRule type="duplicateValues" priority="163" dxfId="598" stopIfTrue="1">
      <formula>AND(COUNTIF($H$749:$H$749,H749)&gt;1,NOT(ISBLANK(H749)))</formula>
    </cfRule>
  </conditionalFormatting>
  <conditionalFormatting sqref="H746">
    <cfRule type="duplicateValues" priority="162" dxfId="598" stopIfTrue="1">
      <formula>AND(COUNTIF($H$746:$H$746,H746)&gt;1,NOT(ISBLANK(H746)))</formula>
    </cfRule>
  </conditionalFormatting>
  <conditionalFormatting sqref="E746">
    <cfRule type="duplicateValues" priority="161" dxfId="598" stopIfTrue="1">
      <formula>AND(COUNTIF($E$746:$E$746,E746)&gt;1,NOT(ISBLANK(E746)))</formula>
    </cfRule>
  </conditionalFormatting>
  <conditionalFormatting sqref="G746">
    <cfRule type="duplicateValues" priority="160" dxfId="598" stopIfTrue="1">
      <formula>AND(COUNTIF($G$746:$G$746,G746)&gt;1,NOT(ISBLANK(G746)))</formula>
    </cfRule>
  </conditionalFormatting>
  <conditionalFormatting sqref="I746">
    <cfRule type="duplicateValues" priority="159" dxfId="598" stopIfTrue="1">
      <formula>AND(COUNTIF($I$746:$I$746,I746)&gt;1,NOT(ISBLANK(I746)))</formula>
    </cfRule>
  </conditionalFormatting>
  <conditionalFormatting sqref="E749">
    <cfRule type="duplicateValues" priority="158" dxfId="598" stopIfTrue="1">
      <formula>AND(COUNTIF($E$749:$E$749,E749)&gt;1,NOT(ISBLANK(E749)))</formula>
    </cfRule>
  </conditionalFormatting>
  <conditionalFormatting sqref="I749">
    <cfRule type="duplicateValues" priority="157" dxfId="598" stopIfTrue="1">
      <formula>AND(COUNTIF($I$749:$I$749,I749)&gt;1,NOT(ISBLANK(I749)))</formula>
    </cfRule>
  </conditionalFormatting>
  <conditionalFormatting sqref="Y800 G800">
    <cfRule type="duplicateValues" priority="156" dxfId="598" stopIfTrue="1">
      <formula>AND(COUNTIF($Y$800:$Y$800,G800)+COUNTIF($G$800:$G$800,G800)&gt;1,NOT(ISBLANK(G800)))</formula>
    </cfRule>
  </conditionalFormatting>
  <conditionalFormatting sqref="E797:Y797">
    <cfRule type="duplicateValues" priority="155" dxfId="598" stopIfTrue="1">
      <formula>AND(COUNTIF($E$797:$Y$797,E797)&gt;1,NOT(ISBLANK(E797)))</formula>
    </cfRule>
  </conditionalFormatting>
  <conditionalFormatting sqref="H800">
    <cfRule type="duplicateValues" priority="154" dxfId="598" stopIfTrue="1">
      <formula>AND(COUNTIF($H$800:$H$800,H800)&gt;1,NOT(ISBLANK(H800)))</formula>
    </cfRule>
  </conditionalFormatting>
  <conditionalFormatting sqref="H797">
    <cfRule type="duplicateValues" priority="153" dxfId="598" stopIfTrue="1">
      <formula>AND(COUNTIF($H$797:$H$797,H797)&gt;1,NOT(ISBLANK(H797)))</formula>
    </cfRule>
  </conditionalFormatting>
  <conditionalFormatting sqref="E797">
    <cfRule type="duplicateValues" priority="152" dxfId="598" stopIfTrue="1">
      <formula>AND(COUNTIF($E$797:$E$797,E797)&gt;1,NOT(ISBLANK(E797)))</formula>
    </cfRule>
  </conditionalFormatting>
  <conditionalFormatting sqref="G797">
    <cfRule type="duplicateValues" priority="151" dxfId="598" stopIfTrue="1">
      <formula>AND(COUNTIF($G$797:$G$797,G797)&gt;1,NOT(ISBLANK(G797)))</formula>
    </cfRule>
  </conditionalFormatting>
  <conditionalFormatting sqref="I797">
    <cfRule type="duplicateValues" priority="150" dxfId="598" stopIfTrue="1">
      <formula>AND(COUNTIF($I$797:$I$797,I797)&gt;1,NOT(ISBLANK(I797)))</formula>
    </cfRule>
  </conditionalFormatting>
  <conditionalFormatting sqref="F800">
    <cfRule type="duplicateValues" priority="149" dxfId="598" stopIfTrue="1">
      <formula>AND(COUNTIF($F$800:$F$800,F800)&gt;1,NOT(ISBLANK(F800)))</formula>
    </cfRule>
  </conditionalFormatting>
  <conditionalFormatting sqref="E800">
    <cfRule type="duplicateValues" priority="148" dxfId="598" stopIfTrue="1">
      <formula>AND(COUNTIF($E$800:$E$800,E800)&gt;1,NOT(ISBLANK(E800)))</formula>
    </cfRule>
  </conditionalFormatting>
  <conditionalFormatting sqref="I800">
    <cfRule type="duplicateValues" priority="147" dxfId="598" stopIfTrue="1">
      <formula>AND(COUNTIF($I$800:$I$800,I800)&gt;1,NOT(ISBLANK(I800)))</formula>
    </cfRule>
  </conditionalFormatting>
  <conditionalFormatting sqref="J800:X800">
    <cfRule type="duplicateValues" priority="146" dxfId="598" stopIfTrue="1">
      <formula>AND(COUNTIF($J$800:$X$800,J800)&gt;1,NOT(ISBLANK(J800)))</formula>
    </cfRule>
  </conditionalFormatting>
  <conditionalFormatting sqref="G850">
    <cfRule type="duplicateValues" priority="145" dxfId="598" stopIfTrue="1">
      <formula>AND(COUNTIF($G$850:$G$850,G850)&gt;1,NOT(ISBLANK(G850)))</formula>
    </cfRule>
  </conditionalFormatting>
  <conditionalFormatting sqref="Y847">
    <cfRule type="duplicateValues" priority="144" dxfId="598" stopIfTrue="1">
      <formula>AND(COUNTIF($Y$847:$Y$847,Y847)&gt;1,NOT(ISBLANK(Y847)))</formula>
    </cfRule>
  </conditionalFormatting>
  <conditionalFormatting sqref="H850">
    <cfRule type="duplicateValues" priority="143" dxfId="598" stopIfTrue="1">
      <formula>AND(COUNTIF($H$850:$H$850,H850)&gt;1,NOT(ISBLANK(H850)))</formula>
    </cfRule>
  </conditionalFormatting>
  <conditionalFormatting sqref="E850">
    <cfRule type="duplicateValues" priority="142" dxfId="598" stopIfTrue="1">
      <formula>AND(COUNTIF($E$850:$E$850,E850)&gt;1,NOT(ISBLANK(E850)))</formula>
    </cfRule>
  </conditionalFormatting>
  <conditionalFormatting sqref="F850">
    <cfRule type="duplicateValues" priority="141" dxfId="598" stopIfTrue="1">
      <formula>AND(COUNTIF($F$850:$F$850,F850)&gt;1,NOT(ISBLANK(F850)))</formula>
    </cfRule>
  </conditionalFormatting>
  <conditionalFormatting sqref="I850">
    <cfRule type="duplicateValues" priority="140" dxfId="598" stopIfTrue="1">
      <formula>AND(COUNTIF($I$850:$I$850,I850)&gt;1,NOT(ISBLANK(I850)))</formula>
    </cfRule>
  </conditionalFormatting>
  <conditionalFormatting sqref="J850:L850">
    <cfRule type="duplicateValues" priority="139" dxfId="598" stopIfTrue="1">
      <formula>AND(COUNTIF($J$850:$L$850,J850)&gt;1,NOT(ISBLANK(J850)))</formula>
    </cfRule>
  </conditionalFormatting>
  <conditionalFormatting sqref="M850">
    <cfRule type="duplicateValues" priority="138" dxfId="598" stopIfTrue="1">
      <formula>AND(COUNTIF($M$850:$M$850,M850)&gt;1,NOT(ISBLANK(M850)))</formula>
    </cfRule>
  </conditionalFormatting>
  <conditionalFormatting sqref="N850:P850">
    <cfRule type="duplicateValues" priority="137" dxfId="598" stopIfTrue="1">
      <formula>AND(COUNTIF($N$850:$P$850,N850)&gt;1,NOT(ISBLANK(N850)))</formula>
    </cfRule>
  </conditionalFormatting>
  <conditionalFormatting sqref="Q850">
    <cfRule type="duplicateValues" priority="136" dxfId="598" stopIfTrue="1">
      <formula>AND(COUNTIF($Q$850:$Q$850,Q850)&gt;1,NOT(ISBLANK(Q850)))</formula>
    </cfRule>
  </conditionalFormatting>
  <conditionalFormatting sqref="R850:V850">
    <cfRule type="duplicateValues" priority="135" dxfId="598" stopIfTrue="1">
      <formula>AND(COUNTIF($R$850:$V$850,R850)&gt;1,NOT(ISBLANK(R850)))</formula>
    </cfRule>
  </conditionalFormatting>
  <conditionalFormatting sqref="W850">
    <cfRule type="duplicateValues" priority="134" dxfId="598" stopIfTrue="1">
      <formula>AND(COUNTIF($W$850:$W$850,W850)&gt;1,NOT(ISBLANK(W850)))</formula>
    </cfRule>
  </conditionalFormatting>
  <conditionalFormatting sqref="X850">
    <cfRule type="duplicateValues" priority="133" dxfId="598" stopIfTrue="1">
      <formula>AND(COUNTIF($X$850:$X$850,X850)&gt;1,NOT(ISBLANK(X850)))</formula>
    </cfRule>
  </conditionalFormatting>
  <conditionalFormatting sqref="G902">
    <cfRule type="duplicateValues" priority="132" dxfId="598" stopIfTrue="1">
      <formula>AND(COUNTIF($G$902:$G$902,G902)&gt;1,NOT(ISBLANK(G902)))</formula>
    </cfRule>
  </conditionalFormatting>
  <conditionalFormatting sqref="E899:Y899">
    <cfRule type="duplicateValues" priority="131" dxfId="598" stopIfTrue="1">
      <formula>AND(COUNTIF($E$899:$Y$899,E899)&gt;1,NOT(ISBLANK(E899)))</formula>
    </cfRule>
  </conditionalFormatting>
  <conditionalFormatting sqref="H902">
    <cfRule type="duplicateValues" priority="130" dxfId="598" stopIfTrue="1">
      <formula>AND(COUNTIF($H$902:$H$902,H902)&gt;1,NOT(ISBLANK(H902)))</formula>
    </cfRule>
  </conditionalFormatting>
  <conditionalFormatting sqref="H899">
    <cfRule type="duplicateValues" priority="129" dxfId="598" stopIfTrue="1">
      <formula>AND(COUNTIF($H$899:$H$899,H899)&gt;1,NOT(ISBLANK(H899)))</formula>
    </cfRule>
  </conditionalFormatting>
  <conditionalFormatting sqref="E899">
    <cfRule type="duplicateValues" priority="128" dxfId="598" stopIfTrue="1">
      <formula>AND(COUNTIF($E$899:$E$899,E899)&gt;1,NOT(ISBLANK(E899)))</formula>
    </cfRule>
  </conditionalFormatting>
  <conditionalFormatting sqref="G899">
    <cfRule type="duplicateValues" priority="127" dxfId="598" stopIfTrue="1">
      <formula>AND(COUNTIF($G$899:$G$899,G899)&gt;1,NOT(ISBLANK(G899)))</formula>
    </cfRule>
  </conditionalFormatting>
  <conditionalFormatting sqref="I899">
    <cfRule type="duplicateValues" priority="126" dxfId="598" stopIfTrue="1">
      <formula>AND(COUNTIF($I$899:$I$899,I899)&gt;1,NOT(ISBLANK(I899)))</formula>
    </cfRule>
  </conditionalFormatting>
  <conditionalFormatting sqref="M899">
    <cfRule type="duplicateValues" priority="125" dxfId="598" stopIfTrue="1">
      <formula>AND(COUNTIF($M$899:$M$899,M899)&gt;1,NOT(ISBLANK(M899)))</formula>
    </cfRule>
  </conditionalFormatting>
  <conditionalFormatting sqref="E902">
    <cfRule type="duplicateValues" priority="124" dxfId="598" stopIfTrue="1">
      <formula>AND(COUNTIF($E$902:$E$902,E902)&gt;1,NOT(ISBLANK(E902)))</formula>
    </cfRule>
  </conditionalFormatting>
  <conditionalFormatting sqref="F902">
    <cfRule type="duplicateValues" priority="123" dxfId="598" stopIfTrue="1">
      <formula>AND(COUNTIF($F$902:$F$902,F902)&gt;1,NOT(ISBLANK(F902)))</formula>
    </cfRule>
  </conditionalFormatting>
  <conditionalFormatting sqref="I902">
    <cfRule type="duplicateValues" priority="122" dxfId="598" stopIfTrue="1">
      <formula>AND(COUNTIF($I$902:$I$902,I902)&gt;1,NOT(ISBLANK(I902)))</formula>
    </cfRule>
  </conditionalFormatting>
  <conditionalFormatting sqref="J902:L902">
    <cfRule type="duplicateValues" priority="121" dxfId="598" stopIfTrue="1">
      <formula>AND(COUNTIF($J$902:$L$902,J902)&gt;1,NOT(ISBLANK(J902)))</formula>
    </cfRule>
  </conditionalFormatting>
  <conditionalFormatting sqref="M902">
    <cfRule type="duplicateValues" priority="120" dxfId="598" stopIfTrue="1">
      <formula>AND(COUNTIF($M$902:$M$902,M902)&gt;1,NOT(ISBLANK(M902)))</formula>
    </cfRule>
  </conditionalFormatting>
  <conditionalFormatting sqref="N902:P902">
    <cfRule type="duplicateValues" priority="119" dxfId="598" stopIfTrue="1">
      <formula>AND(COUNTIF($N$902:$P$902,N902)&gt;1,NOT(ISBLANK(N902)))</formula>
    </cfRule>
  </conditionalFormatting>
  <conditionalFormatting sqref="Q902">
    <cfRule type="duplicateValues" priority="118" dxfId="598" stopIfTrue="1">
      <formula>AND(COUNTIF($Q$902:$Q$902,Q902)&gt;1,NOT(ISBLANK(Q902)))</formula>
    </cfRule>
  </conditionalFormatting>
  <conditionalFormatting sqref="R902:V902">
    <cfRule type="duplicateValues" priority="117" dxfId="598" stopIfTrue="1">
      <formula>AND(COUNTIF($R$902:$V$902,R902)&gt;1,NOT(ISBLANK(R902)))</formula>
    </cfRule>
  </conditionalFormatting>
  <conditionalFormatting sqref="E902:X902">
    <cfRule type="duplicateValues" priority="116" dxfId="598" stopIfTrue="1">
      <formula>AND(COUNTIF($E$902:$X$902,E902)&gt;1,NOT(ISBLANK(E902)))</formula>
    </cfRule>
  </conditionalFormatting>
  <conditionalFormatting sqref="X902">
    <cfRule type="duplicateValues" priority="115" dxfId="598" stopIfTrue="1">
      <formula>AND(COUNTIF($X$902:$X$902,X902)&gt;1,NOT(ISBLANK(X902)))</formula>
    </cfRule>
  </conditionalFormatting>
  <conditionalFormatting sqref="G948">
    <cfRule type="duplicateValues" priority="114" dxfId="598" stopIfTrue="1">
      <formula>AND(COUNTIF($G$948:$G$948,G948)&gt;1,NOT(ISBLANK(G948)))</formula>
    </cfRule>
  </conditionalFormatting>
  <conditionalFormatting sqref="Y945 F945 J945:W945">
    <cfRule type="duplicateValues" priority="113" dxfId="598" stopIfTrue="1">
      <formula>AND(COUNTIF($Y$945:$Y$945,F945)+COUNTIF($F$945:$F$945,F945)+COUNTIF($J$945:$W$945,F945)&gt;1,NOT(ISBLANK(F945)))</formula>
    </cfRule>
  </conditionalFormatting>
  <conditionalFormatting sqref="H948">
    <cfRule type="duplicateValues" priority="112" dxfId="598" stopIfTrue="1">
      <formula>AND(COUNTIF($H$948:$H$948,H948)&gt;1,NOT(ISBLANK(H948)))</formula>
    </cfRule>
  </conditionalFormatting>
  <conditionalFormatting sqref="H945">
    <cfRule type="duplicateValues" priority="111" dxfId="598" stopIfTrue="1">
      <formula>AND(COUNTIF($H$945:$H$945,H945)&gt;1,NOT(ISBLANK(H945)))</formula>
    </cfRule>
  </conditionalFormatting>
  <conditionalFormatting sqref="E945">
    <cfRule type="duplicateValues" priority="110" dxfId="598" stopIfTrue="1">
      <formula>AND(COUNTIF($E$945:$E$945,E945)&gt;1,NOT(ISBLANK(E945)))</formula>
    </cfRule>
  </conditionalFormatting>
  <conditionalFormatting sqref="G945">
    <cfRule type="duplicateValues" priority="109" dxfId="598" stopIfTrue="1">
      <formula>AND(COUNTIF($G$945:$G$945,G945)&gt;1,NOT(ISBLANK(G945)))</formula>
    </cfRule>
  </conditionalFormatting>
  <conditionalFormatting sqref="I945">
    <cfRule type="duplicateValues" priority="108" dxfId="598" stopIfTrue="1">
      <formula>AND(COUNTIF($I$945:$I$945,I945)&gt;1,NOT(ISBLANK(I945)))</formula>
    </cfRule>
  </conditionalFormatting>
  <conditionalFormatting sqref="E948">
    <cfRule type="duplicateValues" priority="107" dxfId="598" stopIfTrue="1">
      <formula>AND(COUNTIF($E$948:$E$948,E948)&gt;1,NOT(ISBLANK(E948)))</formula>
    </cfRule>
  </conditionalFormatting>
  <conditionalFormatting sqref="F948">
    <cfRule type="duplicateValues" priority="106" dxfId="598" stopIfTrue="1">
      <formula>AND(COUNTIF($F$948:$F$948,F948)&gt;1,NOT(ISBLANK(F948)))</formula>
    </cfRule>
  </conditionalFormatting>
  <conditionalFormatting sqref="I948">
    <cfRule type="duplicateValues" priority="105" dxfId="598" stopIfTrue="1">
      <formula>AND(COUNTIF($I$948:$I$948,I948)&gt;1,NOT(ISBLANK(I948)))</formula>
    </cfRule>
  </conditionalFormatting>
  <conditionalFormatting sqref="J948:L948">
    <cfRule type="duplicateValues" priority="104" dxfId="598" stopIfTrue="1">
      <formula>AND(COUNTIF($J$948:$L$948,J948)&gt;1,NOT(ISBLANK(J948)))</formula>
    </cfRule>
  </conditionalFormatting>
  <conditionalFormatting sqref="M948">
    <cfRule type="duplicateValues" priority="103" dxfId="598" stopIfTrue="1">
      <formula>AND(COUNTIF($M$948:$M$948,M948)&gt;1,NOT(ISBLANK(M948)))</formula>
    </cfRule>
  </conditionalFormatting>
  <conditionalFormatting sqref="N948:P948">
    <cfRule type="duplicateValues" priority="102" dxfId="598" stopIfTrue="1">
      <formula>AND(COUNTIF($N$948:$P$948,N948)&gt;1,NOT(ISBLANK(N948)))</formula>
    </cfRule>
  </conditionalFormatting>
  <conditionalFormatting sqref="Q948">
    <cfRule type="duplicateValues" priority="101" dxfId="598" stopIfTrue="1">
      <formula>AND(COUNTIF($Q$948:$Q$948,Q948)&gt;1,NOT(ISBLANK(Q948)))</formula>
    </cfRule>
  </conditionalFormatting>
  <conditionalFormatting sqref="R948:V948">
    <cfRule type="duplicateValues" priority="100" dxfId="598" stopIfTrue="1">
      <formula>AND(COUNTIF($R$948:$V$948,R948)&gt;1,NOT(ISBLANK(R948)))</formula>
    </cfRule>
  </conditionalFormatting>
  <conditionalFormatting sqref="W948">
    <cfRule type="duplicateValues" priority="99" dxfId="598" stopIfTrue="1">
      <formula>AND(COUNTIF($W$948:$W$948,W948)&gt;1,NOT(ISBLANK(W948)))</formula>
    </cfRule>
  </conditionalFormatting>
  <conditionalFormatting sqref="X948">
    <cfRule type="duplicateValues" priority="98" dxfId="598" stopIfTrue="1">
      <formula>AND(COUNTIF($X$948:$X$948,X948)&gt;1,NOT(ISBLANK(X948)))</formula>
    </cfRule>
  </conditionalFormatting>
  <conditionalFormatting sqref="E14">
    <cfRule type="duplicateValues" priority="97" dxfId="598" stopIfTrue="1">
      <formula>AND(COUNTIF($E$14:$E$14,E14)&gt;1,NOT(ISBLANK(E14)))</formula>
    </cfRule>
  </conditionalFormatting>
  <conditionalFormatting sqref="E11:F11">
    <cfRule type="duplicateValues" priority="96" dxfId="598" stopIfTrue="1">
      <formula>AND(COUNTIF($E$11:$F$11,E11)&gt;1,NOT(ISBLANK(E11)))</formula>
    </cfRule>
  </conditionalFormatting>
  <conditionalFormatting sqref="O14:P14">
    <cfRule type="duplicateValues" priority="95" dxfId="598" stopIfTrue="1">
      <formula>AND(COUNTIF($O$14:$P$14,O14)&gt;1,NOT(ISBLANK(O14)))</formula>
    </cfRule>
  </conditionalFormatting>
  <conditionalFormatting sqref="O11:P11">
    <cfRule type="duplicateValues" priority="94" dxfId="598" stopIfTrue="1">
      <formula>AND(COUNTIF($O$11:$P$11,O11)&gt;1,NOT(ISBLANK(O11)))</formula>
    </cfRule>
  </conditionalFormatting>
  <conditionalFormatting sqref="S14">
    <cfRule type="duplicateValues" priority="93" dxfId="598" stopIfTrue="1">
      <formula>AND(COUNTIF($S$14:$S$14,S14)&gt;1,NOT(ISBLANK(S14)))</formula>
    </cfRule>
  </conditionalFormatting>
  <conditionalFormatting sqref="S11:T11">
    <cfRule type="duplicateValues" priority="92" dxfId="598" stopIfTrue="1">
      <formula>AND(COUNTIF($S$11:$T$11,S11)&gt;1,NOT(ISBLANK(S11)))</formula>
    </cfRule>
  </conditionalFormatting>
  <conditionalFormatting sqref="U14">
    <cfRule type="duplicateValues" priority="91" dxfId="598" stopIfTrue="1">
      <formula>AND(COUNTIF($U$14:$U$14,U14)&gt;1,NOT(ISBLANK(U14)))</formula>
    </cfRule>
  </conditionalFormatting>
  <conditionalFormatting sqref="U11:V11">
    <cfRule type="duplicateValues" priority="90" dxfId="598" stopIfTrue="1">
      <formula>AND(COUNTIF($U$11:$V$11,U11)&gt;1,NOT(ISBLANK(U11)))</formula>
    </cfRule>
  </conditionalFormatting>
  <conditionalFormatting sqref="G53 J53 Q53:R53 W53 M53:N53">
    <cfRule type="duplicateValues" priority="89" dxfId="598" stopIfTrue="1">
      <formula>AND(COUNTIF($G$53:$G$53,G53)+COUNTIF($J$53:$J$53,G53)+COUNTIF($Q$53:$R$53,G53)+COUNTIF($W$53:$W$53,G53)+COUNTIF($M$53:$N$53,G53)&gt;1,NOT(ISBLANK(G53)))</formula>
    </cfRule>
  </conditionalFormatting>
  <conditionalFormatting sqref="G50:J50 Q50:R50 W50:X50 M50:N50">
    <cfRule type="duplicateValues" priority="88" dxfId="598" stopIfTrue="1">
      <formula>AND(COUNTIF($G$50:$J$50,G50)+COUNTIF($Q$50:$R$50,G50)+COUNTIF($W$50:$X$50,G50)+COUNTIF($M$50:$N$50,G50)&gt;1,NOT(ISBLANK(G50)))</formula>
    </cfRule>
  </conditionalFormatting>
  <conditionalFormatting sqref="H53">
    <cfRule type="duplicateValues" priority="87" dxfId="598" stopIfTrue="1">
      <formula>AND(COUNTIF($H$53:$H$53,H53)&gt;1,NOT(ISBLANK(H53)))</formula>
    </cfRule>
  </conditionalFormatting>
  <conditionalFormatting sqref="H50">
    <cfRule type="duplicateValues" priority="86" dxfId="598" stopIfTrue="1">
      <formula>AND(COUNTIF($H$50:$H$50,H50)&gt;1,NOT(ISBLANK(H50)))</formula>
    </cfRule>
  </conditionalFormatting>
  <conditionalFormatting sqref="G50">
    <cfRule type="duplicateValues" priority="85" dxfId="598" stopIfTrue="1">
      <formula>AND(COUNTIF($G$50:$G$50,G50)&gt;1,NOT(ISBLANK(G50)))</formula>
    </cfRule>
  </conditionalFormatting>
  <conditionalFormatting sqref="I50">
    <cfRule type="duplicateValues" priority="84" dxfId="598" stopIfTrue="1">
      <formula>AND(COUNTIF($I$50:$I$50,I50)&gt;1,NOT(ISBLANK(I50)))</formula>
    </cfRule>
  </conditionalFormatting>
  <conditionalFormatting sqref="I53">
    <cfRule type="duplicateValues" priority="83" dxfId="598" stopIfTrue="1">
      <formula>AND(COUNTIF($I$53:$I$53,I53)&gt;1,NOT(ISBLANK(I53)))</formula>
    </cfRule>
  </conditionalFormatting>
  <conditionalFormatting sqref="E53">
    <cfRule type="duplicateValues" priority="82" dxfId="598" stopIfTrue="1">
      <formula>AND(COUNTIF($E$53:$E$53,E53)&gt;1,NOT(ISBLANK(E53)))</formula>
    </cfRule>
  </conditionalFormatting>
  <conditionalFormatting sqref="E50:F50">
    <cfRule type="duplicateValues" priority="81" dxfId="598" stopIfTrue="1">
      <formula>AND(COUNTIF($E$50:$F$50,E50)&gt;1,NOT(ISBLANK(E50)))</formula>
    </cfRule>
  </conditionalFormatting>
  <conditionalFormatting sqref="O53:P53">
    <cfRule type="duplicateValues" priority="80" dxfId="598" stopIfTrue="1">
      <formula>AND(COUNTIF($O$53:$P$53,O53)&gt;1,NOT(ISBLANK(O53)))</formula>
    </cfRule>
  </conditionalFormatting>
  <conditionalFormatting sqref="O50:P50">
    <cfRule type="duplicateValues" priority="79" dxfId="598" stopIfTrue="1">
      <formula>AND(COUNTIF($O$50:$P$50,O50)&gt;1,NOT(ISBLANK(O50)))</formula>
    </cfRule>
  </conditionalFormatting>
  <conditionalFormatting sqref="S53">
    <cfRule type="duplicateValues" priority="78" dxfId="598" stopIfTrue="1">
      <formula>AND(COUNTIF($S$53:$S$53,S53)&gt;1,NOT(ISBLANK(S53)))</formula>
    </cfRule>
  </conditionalFormatting>
  <conditionalFormatting sqref="S50:T50">
    <cfRule type="duplicateValues" priority="77" dxfId="598" stopIfTrue="1">
      <formula>AND(COUNTIF($S$50:$T$50,S50)&gt;1,NOT(ISBLANK(S50)))</formula>
    </cfRule>
  </conditionalFormatting>
  <conditionalFormatting sqref="U53">
    <cfRule type="duplicateValues" priority="76" dxfId="598" stopIfTrue="1">
      <formula>AND(COUNTIF($U$53:$U$53,U53)&gt;1,NOT(ISBLANK(U53)))</formula>
    </cfRule>
  </conditionalFormatting>
  <conditionalFormatting sqref="U50:V50">
    <cfRule type="duplicateValues" priority="75" dxfId="598" stopIfTrue="1">
      <formula>AND(COUNTIF($U$50:$V$50,U50)&gt;1,NOT(ISBLANK(U50)))</formula>
    </cfRule>
  </conditionalFormatting>
  <conditionalFormatting sqref="G96 J96:N96 Q96:R96 W96">
    <cfRule type="duplicateValues" priority="74" dxfId="598" stopIfTrue="1">
      <formula>AND(COUNTIF($G$96:$G$96,G96)+COUNTIF($J$96:$N$96,G96)+COUNTIF($Q$96:$R$96,G96)+COUNTIF($W$96:$W$96,G96)&gt;1,NOT(ISBLANK(G96)))</formula>
    </cfRule>
  </conditionalFormatting>
  <conditionalFormatting sqref="G93:N93 Q93:R93 W93:X93">
    <cfRule type="duplicateValues" priority="73" dxfId="598" stopIfTrue="1">
      <formula>AND(COUNTIF($G$93:$N$93,G93)+COUNTIF($Q$93:$R$93,G93)+COUNTIF($W$93:$X$93,G93)&gt;1,NOT(ISBLANK(G93)))</formula>
    </cfRule>
  </conditionalFormatting>
  <conditionalFormatting sqref="H96">
    <cfRule type="duplicateValues" priority="72" dxfId="598" stopIfTrue="1">
      <formula>AND(COUNTIF($H$96:$H$96,H96)&gt;1,NOT(ISBLANK(H96)))</formula>
    </cfRule>
  </conditionalFormatting>
  <conditionalFormatting sqref="H93">
    <cfRule type="duplicateValues" priority="71" dxfId="598" stopIfTrue="1">
      <formula>AND(COUNTIF($H$93:$H$93,H93)&gt;1,NOT(ISBLANK(H93)))</formula>
    </cfRule>
  </conditionalFormatting>
  <conditionalFormatting sqref="G93">
    <cfRule type="duplicateValues" priority="70" dxfId="598" stopIfTrue="1">
      <formula>AND(COUNTIF($G$93:$G$93,G93)&gt;1,NOT(ISBLANK(G93)))</formula>
    </cfRule>
  </conditionalFormatting>
  <conditionalFormatting sqref="I93">
    <cfRule type="duplicateValues" priority="69" dxfId="598" stopIfTrue="1">
      <formula>AND(COUNTIF($I$93:$I$93,I93)&gt;1,NOT(ISBLANK(I93)))</formula>
    </cfRule>
  </conditionalFormatting>
  <conditionalFormatting sqref="I96">
    <cfRule type="duplicateValues" priority="68" dxfId="598" stopIfTrue="1">
      <formula>AND(COUNTIF($I$96:$I$96,I96)&gt;1,NOT(ISBLANK(I96)))</formula>
    </cfRule>
  </conditionalFormatting>
  <conditionalFormatting sqref="E96">
    <cfRule type="duplicateValues" priority="67" dxfId="598" stopIfTrue="1">
      <formula>AND(COUNTIF($E$96:$E$96,E96)&gt;1,NOT(ISBLANK(E96)))</formula>
    </cfRule>
  </conditionalFormatting>
  <conditionalFormatting sqref="E93:F93">
    <cfRule type="duplicateValues" priority="66" dxfId="598" stopIfTrue="1">
      <formula>AND(COUNTIF($E$93:$F$93,E93)&gt;1,NOT(ISBLANK(E93)))</formula>
    </cfRule>
  </conditionalFormatting>
  <conditionalFormatting sqref="O96:P96">
    <cfRule type="duplicateValues" priority="65" dxfId="598" stopIfTrue="1">
      <formula>AND(COUNTIF($O$96:$P$96,O96)&gt;1,NOT(ISBLANK(O96)))</formula>
    </cfRule>
  </conditionalFormatting>
  <conditionalFormatting sqref="O93:P93">
    <cfRule type="duplicateValues" priority="64" dxfId="598" stopIfTrue="1">
      <formula>AND(COUNTIF($O$93:$P$93,O93)&gt;1,NOT(ISBLANK(O93)))</formula>
    </cfRule>
  </conditionalFormatting>
  <conditionalFormatting sqref="S96">
    <cfRule type="duplicateValues" priority="63" dxfId="598" stopIfTrue="1">
      <formula>AND(COUNTIF($S$96:$S$96,S96)&gt;1,NOT(ISBLANK(S96)))</formula>
    </cfRule>
  </conditionalFormatting>
  <conditionalFormatting sqref="S93:T93">
    <cfRule type="duplicateValues" priority="62" dxfId="598" stopIfTrue="1">
      <formula>AND(COUNTIF($S$93:$T$93,S93)&gt;1,NOT(ISBLANK(S93)))</formula>
    </cfRule>
  </conditionalFormatting>
  <conditionalFormatting sqref="U96">
    <cfRule type="duplicateValues" priority="61" dxfId="598" stopIfTrue="1">
      <formula>AND(COUNTIF($U$96:$U$96,U96)&gt;1,NOT(ISBLANK(U96)))</formula>
    </cfRule>
  </conditionalFormatting>
  <conditionalFormatting sqref="U93:V93">
    <cfRule type="duplicateValues" priority="60" dxfId="598" stopIfTrue="1">
      <formula>AND(COUNTIF($U$93:$V$93,U93)&gt;1,NOT(ISBLANK(U93)))</formula>
    </cfRule>
  </conditionalFormatting>
  <conditionalFormatting sqref="L14">
    <cfRule type="duplicateValues" priority="59" dxfId="598" stopIfTrue="1">
      <formula>AND(COUNTIF($L$14:$L$14,L14)&gt;1,NOT(ISBLANK(L14)))</formula>
    </cfRule>
  </conditionalFormatting>
  <conditionalFormatting sqref="K11:L11">
    <cfRule type="duplicateValues" priority="58" dxfId="598" stopIfTrue="1">
      <formula>AND(COUNTIF($K$11:$L$11,K11)&gt;1,NOT(ISBLANK(K11)))</formula>
    </cfRule>
  </conditionalFormatting>
  <conditionalFormatting sqref="K11">
    <cfRule type="duplicateValues" priority="57" dxfId="598" stopIfTrue="1">
      <formula>AND(COUNTIF($K$11:$K$11,K11)&gt;1,NOT(ISBLANK(K11)))</formula>
    </cfRule>
  </conditionalFormatting>
  <conditionalFormatting sqref="K14">
    <cfRule type="duplicateValues" priority="56" dxfId="598" stopIfTrue="1">
      <formula>AND(COUNTIF($K$14:$K$14,K14)&gt;1,NOT(ISBLANK(K14)))</formula>
    </cfRule>
  </conditionalFormatting>
  <conditionalFormatting sqref="L53">
    <cfRule type="duplicateValues" priority="55" dxfId="598" stopIfTrue="1">
      <formula>AND(COUNTIF($L$53:$L$53,L53)&gt;1,NOT(ISBLANK(L53)))</formula>
    </cfRule>
  </conditionalFormatting>
  <conditionalFormatting sqref="K50:L50">
    <cfRule type="duplicateValues" priority="54" dxfId="598" stopIfTrue="1">
      <formula>AND(COUNTIF($K$50:$L$50,K50)&gt;1,NOT(ISBLANK(K50)))</formula>
    </cfRule>
  </conditionalFormatting>
  <conditionalFormatting sqref="K50">
    <cfRule type="duplicateValues" priority="53" dxfId="598" stopIfTrue="1">
      <formula>AND(COUNTIF($K$50:$K$50,K50)&gt;1,NOT(ISBLANK(K50)))</formula>
    </cfRule>
  </conditionalFormatting>
  <conditionalFormatting sqref="K53">
    <cfRule type="duplicateValues" priority="52" dxfId="598" stopIfTrue="1">
      <formula>AND(COUNTIF($K$53:$K$53,K53)&gt;1,NOT(ISBLANK(K53)))</formula>
    </cfRule>
  </conditionalFormatting>
  <conditionalFormatting sqref="G51:J51 Q51:R51 W51:X51 M51:N51">
    <cfRule type="duplicateValues" priority="51" dxfId="598" stopIfTrue="1">
      <formula>AND(COUNTIF($G$51:$J$51,G51)+COUNTIF($Q$51:$R$51,G51)+COUNTIF($W$51:$X$51,G51)+COUNTIF($M$51:$N$51,G51)&gt;1,NOT(ISBLANK(G51)))</formula>
    </cfRule>
  </conditionalFormatting>
  <conditionalFormatting sqref="H51">
    <cfRule type="duplicateValues" priority="50" dxfId="598" stopIfTrue="1">
      <formula>AND(COUNTIF($H$51:$H$51,H51)&gt;1,NOT(ISBLANK(H51)))</formula>
    </cfRule>
  </conditionalFormatting>
  <conditionalFormatting sqref="G51">
    <cfRule type="duplicateValues" priority="49" dxfId="598" stopIfTrue="1">
      <formula>AND(COUNTIF($G$51:$G$51,G51)&gt;1,NOT(ISBLANK(G51)))</formula>
    </cfRule>
  </conditionalFormatting>
  <conditionalFormatting sqref="I51">
    <cfRule type="duplicateValues" priority="48" dxfId="598" stopIfTrue="1">
      <formula>AND(COUNTIF($I$51:$I$51,I51)&gt;1,NOT(ISBLANK(I51)))</formula>
    </cfRule>
  </conditionalFormatting>
  <conditionalFormatting sqref="E51:F51">
    <cfRule type="duplicateValues" priority="47" dxfId="598" stopIfTrue="1">
      <formula>AND(COUNTIF($E$51:$F$51,E51)&gt;1,NOT(ISBLANK(E51)))</formula>
    </cfRule>
  </conditionalFormatting>
  <conditionalFormatting sqref="O51:P51">
    <cfRule type="duplicateValues" priority="46" dxfId="598" stopIfTrue="1">
      <formula>AND(COUNTIF($O$51:$P$51,O51)&gt;1,NOT(ISBLANK(O51)))</formula>
    </cfRule>
  </conditionalFormatting>
  <conditionalFormatting sqref="S51:T51">
    <cfRule type="duplicateValues" priority="45" dxfId="598" stopIfTrue="1">
      <formula>AND(COUNTIF($S$51:$T$51,S51)&gt;1,NOT(ISBLANK(S51)))</formula>
    </cfRule>
  </conditionalFormatting>
  <conditionalFormatting sqref="U51:V51">
    <cfRule type="duplicateValues" priority="44" dxfId="598" stopIfTrue="1">
      <formula>AND(COUNTIF($U$51:$V$51,U51)&gt;1,NOT(ISBLANK(U51)))</formula>
    </cfRule>
  </conditionalFormatting>
  <conditionalFormatting sqref="K51:L51">
    <cfRule type="duplicateValues" priority="43" dxfId="598" stopIfTrue="1">
      <formula>AND(COUNTIF($K$51:$L$51,K51)&gt;1,NOT(ISBLANK(K51)))</formula>
    </cfRule>
  </conditionalFormatting>
  <conditionalFormatting sqref="K51">
    <cfRule type="duplicateValues" priority="42" dxfId="598" stopIfTrue="1">
      <formula>AND(COUNTIF($K$51:$K$51,K51)&gt;1,NOT(ISBLANK(K51)))</formula>
    </cfRule>
  </conditionalFormatting>
  <conditionalFormatting sqref="G98 J98:N98 Q98:R98 W98">
    <cfRule type="duplicateValues" priority="41" dxfId="598" stopIfTrue="1">
      <formula>AND(COUNTIF($G$98:$G$98,G98)+COUNTIF($J$98:$N$98,G98)+COUNTIF($Q$98:$R$98,G98)+COUNTIF($W$98:$W$98,G98)&gt;1,NOT(ISBLANK(G98)))</formula>
    </cfRule>
  </conditionalFormatting>
  <conditionalFormatting sqref="H98">
    <cfRule type="duplicateValues" priority="40" dxfId="598" stopIfTrue="1">
      <formula>AND(COUNTIF($H$98:$H$98,H98)&gt;1,NOT(ISBLANK(H98)))</formula>
    </cfRule>
  </conditionalFormatting>
  <conditionalFormatting sqref="I98">
    <cfRule type="duplicateValues" priority="39" dxfId="598" stopIfTrue="1">
      <formula>AND(COUNTIF($I$98:$I$98,I98)&gt;1,NOT(ISBLANK(I98)))</formula>
    </cfRule>
  </conditionalFormatting>
  <conditionalFormatting sqref="E98">
    <cfRule type="duplicateValues" priority="38" dxfId="598" stopIfTrue="1">
      <formula>AND(COUNTIF($E$98:$E$98,E98)&gt;1,NOT(ISBLANK(E98)))</formula>
    </cfRule>
  </conditionalFormatting>
  <conditionalFormatting sqref="O98:P98">
    <cfRule type="duplicateValues" priority="37" dxfId="598" stopIfTrue="1">
      <formula>AND(COUNTIF($O$98:$P$98,O98)&gt;1,NOT(ISBLANK(O98)))</formula>
    </cfRule>
  </conditionalFormatting>
  <conditionalFormatting sqref="S98">
    <cfRule type="duplicateValues" priority="36" dxfId="598" stopIfTrue="1">
      <formula>AND(COUNTIF($S$98:$S$98,S98)&gt;1,NOT(ISBLANK(S98)))</formula>
    </cfRule>
  </conditionalFormatting>
  <conditionalFormatting sqref="U98">
    <cfRule type="duplicateValues" priority="35" dxfId="598" stopIfTrue="1">
      <formula>AND(COUNTIF($U$98:$U$98,U98)&gt;1,NOT(ISBLANK(U98)))</formula>
    </cfRule>
  </conditionalFormatting>
  <conditionalFormatting sqref="G54 J54 Q54:R54 W54 M54:N54">
    <cfRule type="duplicateValues" priority="26" dxfId="598" stopIfTrue="1">
      <formula>AND(COUNTIF($G$54:$G$54,G54)+COUNTIF($J$54:$J$54,G54)+COUNTIF($Q$54:$R$54,G54)+COUNTIF($W$54:$W$54,G54)+COUNTIF($M$54:$N$54,G54)&gt;1,NOT(ISBLANK(G54)))</formula>
    </cfRule>
  </conditionalFormatting>
  <conditionalFormatting sqref="H54">
    <cfRule type="duplicateValues" priority="25" dxfId="598" stopIfTrue="1">
      <formula>AND(COUNTIF($H$54:$H$54,H54)&gt;1,NOT(ISBLANK(H54)))</formula>
    </cfRule>
  </conditionalFormatting>
  <conditionalFormatting sqref="I54">
    <cfRule type="duplicateValues" priority="24" dxfId="598" stopIfTrue="1">
      <formula>AND(COUNTIF($I$54:$I$54,I54)&gt;1,NOT(ISBLANK(I54)))</formula>
    </cfRule>
  </conditionalFormatting>
  <conditionalFormatting sqref="E54">
    <cfRule type="duplicateValues" priority="23" dxfId="598" stopIfTrue="1">
      <formula>AND(COUNTIF($E$54:$E$54,E54)&gt;1,NOT(ISBLANK(E54)))</formula>
    </cfRule>
  </conditionalFormatting>
  <conditionalFormatting sqref="O54:P54">
    <cfRule type="duplicateValues" priority="22" dxfId="598" stopIfTrue="1">
      <formula>AND(COUNTIF($O$54:$P$54,O54)&gt;1,NOT(ISBLANK(O54)))</formula>
    </cfRule>
  </conditionalFormatting>
  <conditionalFormatting sqref="S54">
    <cfRule type="duplicateValues" priority="21" dxfId="598" stopIfTrue="1">
      <formula>AND(COUNTIF($S$54:$S$54,S54)&gt;1,NOT(ISBLANK(S54)))</formula>
    </cfRule>
  </conditionalFormatting>
  <conditionalFormatting sqref="U54">
    <cfRule type="duplicateValues" priority="20" dxfId="598" stopIfTrue="1">
      <formula>AND(COUNTIF($U$54:$U$54,U54)&gt;1,NOT(ISBLANK(U54)))</formula>
    </cfRule>
  </conditionalFormatting>
  <conditionalFormatting sqref="L54">
    <cfRule type="duplicateValues" priority="19" dxfId="598" stopIfTrue="1">
      <formula>AND(COUNTIF($L$54:$L$54,L54)&gt;1,NOT(ISBLANK(L54)))</formula>
    </cfRule>
  </conditionalFormatting>
  <conditionalFormatting sqref="K54">
    <cfRule type="duplicateValues" priority="18" dxfId="598" stopIfTrue="1">
      <formula>AND(COUNTIF($K$54:$K$54,K54)&gt;1,NOT(ISBLANK(K54)))</formula>
    </cfRule>
  </conditionalFormatting>
  <conditionalFormatting sqref="Q95:R95 W95:X95">
    <cfRule type="duplicateValues" priority="9" dxfId="598" stopIfTrue="1">
      <formula>AND(COUNTIF($Q$95:$R$95,Q95)+COUNTIF($W$95:$X$95,Q95)&gt;1,NOT(ISBLANK(Q95)))</formula>
    </cfRule>
  </conditionalFormatting>
  <conditionalFormatting sqref="U95:V95">
    <cfRule type="duplicateValues" priority="65535" dxfId="598" stopIfTrue="1">
      <formula>AND(COUNTIF($U$95:$V$95,U95)&gt;1,NOT(ISBLANK(U95)))</formula>
    </cfRule>
  </conditionalFormatting>
  <conditionalFormatting sqref="G95:N95">
    <cfRule type="duplicateValues" priority="16" dxfId="598" stopIfTrue="1">
      <formula>AND(COUNTIF($G$95:$N$95,G95)&gt;1,NOT(ISBLANK(G95)))</formula>
    </cfRule>
  </conditionalFormatting>
  <conditionalFormatting sqref="H95">
    <cfRule type="duplicateValues" priority="15" dxfId="598" stopIfTrue="1">
      <formula>AND(COUNTIF($H$95:$H$95,H95)&gt;1,NOT(ISBLANK(H95)))</formula>
    </cfRule>
  </conditionalFormatting>
  <conditionalFormatting sqref="G95">
    <cfRule type="duplicateValues" priority="14" dxfId="598" stopIfTrue="1">
      <formula>AND(COUNTIF($G$95:$G$95,G95)&gt;1,NOT(ISBLANK(G95)))</formula>
    </cfRule>
  </conditionalFormatting>
  <conditionalFormatting sqref="I95">
    <cfRule type="duplicateValues" priority="13" dxfId="598" stopIfTrue="1">
      <formula>AND(COUNTIF($I$95:$I$95,I95)&gt;1,NOT(ISBLANK(I95)))</formula>
    </cfRule>
  </conditionalFormatting>
  <conditionalFormatting sqref="E95:F95">
    <cfRule type="duplicateValues" priority="12" dxfId="598" stopIfTrue="1">
      <formula>AND(COUNTIF($E$95:$F$95,E95)&gt;1,NOT(ISBLANK(E95)))</formula>
    </cfRule>
  </conditionalFormatting>
  <conditionalFormatting sqref="O95:P95">
    <cfRule type="duplicateValues" priority="11" dxfId="598" stopIfTrue="1">
      <formula>AND(COUNTIF($O$95:$P$95,O95)&gt;1,NOT(ISBLANK(O95)))</formula>
    </cfRule>
  </conditionalFormatting>
  <conditionalFormatting sqref="S95:T95">
    <cfRule type="duplicateValues" priority="10" dxfId="598" stopIfTrue="1">
      <formula>AND(COUNTIF($S$95:$T$95,S95)&gt;1,NOT(ISBLANK(S95)))</formula>
    </cfRule>
  </conditionalFormatting>
  <conditionalFormatting sqref="G94:N94 Q94:R94 W94:X94">
    <cfRule type="duplicateValues" priority="8" dxfId="598" stopIfTrue="1">
      <formula>AND(COUNTIF($G$94:$N$94,G94)+COUNTIF($Q$94:$R$94,G94)+COUNTIF($W$94:$X$94,G94)&gt;1,NOT(ISBLANK(G94)))</formula>
    </cfRule>
  </conditionalFormatting>
  <conditionalFormatting sqref="H94">
    <cfRule type="duplicateValues" priority="7" dxfId="598" stopIfTrue="1">
      <formula>AND(COUNTIF($H$94:$H$94,H94)&gt;1,NOT(ISBLANK(H94)))</formula>
    </cfRule>
  </conditionalFormatting>
  <conditionalFormatting sqref="G94">
    <cfRule type="duplicateValues" priority="6" dxfId="598" stopIfTrue="1">
      <formula>AND(COUNTIF($G$94:$G$94,G94)&gt;1,NOT(ISBLANK(G94)))</formula>
    </cfRule>
  </conditionalFormatting>
  <conditionalFormatting sqref="I94">
    <cfRule type="duplicateValues" priority="5" dxfId="598" stopIfTrue="1">
      <formula>AND(COUNTIF($I$94:$I$94,I94)&gt;1,NOT(ISBLANK(I94)))</formula>
    </cfRule>
  </conditionalFormatting>
  <conditionalFormatting sqref="E94:F94">
    <cfRule type="duplicateValues" priority="4" dxfId="598" stopIfTrue="1">
      <formula>AND(COUNTIF($E$94:$F$94,E94)&gt;1,NOT(ISBLANK(E94)))</formula>
    </cfRule>
  </conditionalFormatting>
  <conditionalFormatting sqref="O94:P94">
    <cfRule type="duplicateValues" priority="3" dxfId="598" stopIfTrue="1">
      <formula>AND(COUNTIF($O$94:$P$94,O94)&gt;1,NOT(ISBLANK(O94)))</formula>
    </cfRule>
  </conditionalFormatting>
  <conditionalFormatting sqref="S94:T94">
    <cfRule type="duplicateValues" priority="2" dxfId="598" stopIfTrue="1">
      <formula>AND(COUNTIF($S$94:$T$94,S94)&gt;1,NOT(ISBLANK(S94)))</formula>
    </cfRule>
  </conditionalFormatting>
  <conditionalFormatting sqref="U94:V94">
    <cfRule type="duplicateValues" priority="1" dxfId="598" stopIfTrue="1">
      <formula>AND(COUNTIF($U$94:$V$94,U94)&gt;1,NOT(ISBLANK(U94)))</formula>
    </cfRule>
  </conditionalFormatting>
  <conditionalFormatting sqref="Y98">
    <cfRule type="duplicateValues" priority="361" dxfId="598" stopIfTrue="1">
      <formula>AND(COUNTIF($Y$98:$Y$98,Y98)&gt;1,NOT(ISBLANK(Y98)))</formula>
    </cfRule>
  </conditionalFormatting>
  <printOptions horizontalCentered="1"/>
  <pageMargins left="0" right="0" top="0" bottom="0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Детский Дом №5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Анатольевна</dc:creator>
  <cp:keywords/>
  <dc:description/>
  <cp:lastModifiedBy>user</cp:lastModifiedBy>
  <cp:lastPrinted>2019-08-08T04:43:54Z</cp:lastPrinted>
  <dcterms:created xsi:type="dcterms:W3CDTF">2011-01-31T11:03:46Z</dcterms:created>
  <dcterms:modified xsi:type="dcterms:W3CDTF">2019-08-19T08:16:30Z</dcterms:modified>
  <cp:category/>
  <cp:version/>
  <cp:contentType/>
  <cp:contentStatus/>
</cp:coreProperties>
</file>